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65276" yWindow="0" windowWidth="24700" windowHeight="14060" activeTab="3"/>
  </bookViews>
  <sheets>
    <sheet name="PN" sheetId="1" r:id="rId1"/>
    <sheet name="PV" sheetId="2" r:id="rId2"/>
    <sheet name="TN" sheetId="3" r:id="rId3"/>
    <sheet name="TV" sheetId="4" r:id="rId4"/>
  </sheets>
  <definedNames/>
  <calcPr fullCalcOnLoad="1"/>
</workbook>
</file>

<file path=xl/sharedStrings.xml><?xml version="1.0" encoding="utf-8"?>
<sst xmlns="http://schemas.openxmlformats.org/spreadsheetml/2006/main" count="152" uniqueCount="114">
  <si>
    <t>600 m</t>
  </si>
  <si>
    <t>1000 m</t>
  </si>
  <si>
    <t>Kuulitõuge</t>
  </si>
  <si>
    <t>Kaugushüpe</t>
  </si>
  <si>
    <t>60m</t>
  </si>
  <si>
    <t>Teivashüpe</t>
  </si>
  <si>
    <t>Kõrgushüpe</t>
  </si>
  <si>
    <t>Pallivise</t>
  </si>
  <si>
    <t>Kettaheide</t>
  </si>
  <si>
    <t>Nimi</t>
  </si>
  <si>
    <t>NB!</t>
  </si>
  <si>
    <t>Sellel lehel arvutatakse</t>
  </si>
  <si>
    <t>käsiajavõtuga tulemusi</t>
  </si>
  <si>
    <t>Kevin Koit, 20.09.99, KÜG</t>
  </si>
  <si>
    <t>Artur Reitalu, 15.12.00, KÜG</t>
  </si>
  <si>
    <t>Karl-Markus Toover, 25.03.01, KÜG</t>
  </si>
  <si>
    <t>Rando Suuster, 06.04.00, KÜG</t>
  </si>
  <si>
    <t>Marko Matt, 31.12.00, KÜG</t>
  </si>
  <si>
    <t>Edgar Liiber, 27.12.99, KÜG</t>
  </si>
  <si>
    <t>Rein Reinu, 16.09.00, Käina</t>
  </si>
  <si>
    <t>Henro Orav, 22.08.02, Käina</t>
  </si>
  <si>
    <t>6-7 kl</t>
  </si>
  <si>
    <t>Sire Sahtel 28.07.99, KÜG II MV</t>
  </si>
  <si>
    <t>Janne Nurk 09.12.97 KÜG II MV</t>
  </si>
  <si>
    <t>Dana Lukk 10.05.99 KÜG II MV</t>
  </si>
  <si>
    <t>Melissa Alliksoo 28.06.99 Emmaste II</t>
  </si>
  <si>
    <t>Saara Kattel 16.06.99 KÜG II MV</t>
  </si>
  <si>
    <t>Emma Kaups 05.05.99 KÜG II MV</t>
  </si>
  <si>
    <t>Elisabeth Kiiver KÜG II MV</t>
  </si>
  <si>
    <t>Marleen Rehepap KÜG II MV</t>
  </si>
  <si>
    <t>Anette Kõmmus 26,12,97 KÜG II MV</t>
  </si>
  <si>
    <t>Helen Rand 16.12.97 KÜG II MV</t>
  </si>
  <si>
    <t>Marion Demus 12.11.98 KÜG II MV</t>
  </si>
  <si>
    <t>Krislin Kaibald 23.02.97 KÜG II MV</t>
  </si>
  <si>
    <t>Marii Vispel 27.02.99 KÜG II MV</t>
  </si>
  <si>
    <t>Triinu Koppel 30.08.98 KÜG II MV</t>
  </si>
  <si>
    <t>Richard Esta, 13.04.98, KÜG II MV</t>
  </si>
  <si>
    <t>Jan Erk, 10.02.98, KÜG II MV</t>
  </si>
  <si>
    <t>Raido Küttim, 1997, Emmaste II MV</t>
  </si>
  <si>
    <t>Tomi Laid 28.12.98 Käina II MV</t>
  </si>
  <si>
    <t>Alar Kraavik 02.05.98 Käina II MV</t>
  </si>
  <si>
    <t>Mia-Maria Meldorf, 07.11.00, Käina</t>
  </si>
  <si>
    <t>Roberta Mikk, 30.08.01, Käina</t>
  </si>
  <si>
    <t>Karin Pisa, 05.05.01, Käina</t>
  </si>
  <si>
    <t>Regita Luukas, 13.03.01, Käina</t>
  </si>
  <si>
    <t>Madli Kaevats, 06.12.99, Käina</t>
  </si>
  <si>
    <t>Triin Helimets, 19.09.00, Käina</t>
  </si>
  <si>
    <t>Liisi Laun, 05.10.00, Käina</t>
  </si>
  <si>
    <t>Tiina Laun, 05.10.00, Käina</t>
  </si>
  <si>
    <t>Marleen Zacek, 17.05.00, Käina</t>
  </si>
  <si>
    <t>Annabel Üksik, 21.01.01, KÜG</t>
  </si>
  <si>
    <t>Kristo Laanemäe, 31.12.97</t>
  </si>
  <si>
    <t>Marko Pruunlepp, 1998, Emmaste</t>
  </si>
  <si>
    <t>Lauri Luik, 04.12.97, KÜG</t>
  </si>
  <si>
    <t>Erik Sepp, 1998, Emmaste</t>
  </si>
  <si>
    <t>Karl Meldorf, 26.11.97, Käina</t>
  </si>
  <si>
    <t>Madis Klee, 1999, Emmaste</t>
  </si>
  <si>
    <t>Teele Kanarbik, 11.07.01, KÜG</t>
  </si>
  <si>
    <t>Annabel Pielberg, 30.09.00, KÜG</t>
  </si>
  <si>
    <t>Anette Matto, 12.03.00, KÜG</t>
  </si>
  <si>
    <t>Hanna Lige, 24.03.00, KÜG</t>
  </si>
  <si>
    <t>Marta Eller, 07.04.00, KÜG</t>
  </si>
  <si>
    <t>Karmen Telvik, 17.08.00, KÜG</t>
  </si>
  <si>
    <t>Anna-Brita Tall, 11.03.01, KÜG</t>
  </si>
  <si>
    <t>Ann-Ly Kibus, 21.07.01, KÜG</t>
  </si>
  <si>
    <t>Kristina Joarand, 2001, KÜG</t>
  </si>
  <si>
    <t>Keitlin Sinijärv, 20.01.01, KÜG</t>
  </si>
  <si>
    <t>Anna-Marie Vasar, 25.10.00</t>
  </si>
  <si>
    <t>Kelly Nurk, 31.07.01, KÜG</t>
  </si>
  <si>
    <t>Greete Piil, 04.03.01, Palade</t>
  </si>
  <si>
    <t>Helen Maiman, 20.06.02, Palade</t>
  </si>
  <si>
    <t>Triin Jürimäe, 30.07.00, Palade</t>
  </si>
  <si>
    <t>Anni Pere, 04.10.00, Palade</t>
  </si>
  <si>
    <t>Maret Reismaa, 06.08.02, Palade</t>
  </si>
  <si>
    <t>Käti Romandi, 07.08.01, Käina</t>
  </si>
  <si>
    <t>Taavi Arbo, 12.08.99, KÜG, MVII</t>
  </si>
  <si>
    <t>Summa</t>
  </si>
  <si>
    <t>60 m</t>
  </si>
  <si>
    <t>60 m tj</t>
  </si>
  <si>
    <t>Kevin Kasser, 21.04.98, KÜG</t>
  </si>
  <si>
    <t>Jaspar Jõhvik, 30.10.97, KÜG</t>
  </si>
  <si>
    <t>Marko Nurk, 10.02.98, KÜG</t>
  </si>
  <si>
    <t>Rene Berkmann, 08.12.99, KÜG</t>
  </si>
  <si>
    <t>Andres Kriiska, 02.02.99, KÜG</t>
  </si>
  <si>
    <t>Raili Utrop, 01.05.99, Käina</t>
  </si>
  <si>
    <t>Grete-Liis Laid, 09.09.99, Emmaste</t>
  </si>
  <si>
    <t>Kiia Väli, 24.06.99, Käina</t>
  </si>
  <si>
    <t>Gerda Kangur, 26.04.98, Käina</t>
  </si>
  <si>
    <t>Liisa Vara, 22.10.99, Käina</t>
  </si>
  <si>
    <t>Elina Jõpiselg, 11.05.98, Käina</t>
  </si>
  <si>
    <t>4-5 kl</t>
  </si>
  <si>
    <t>Liisi Kajo, 20.11.99, Emmaste, II MV</t>
  </si>
  <si>
    <t>Debora Saarnak, 11.01.01, Emmaste,IIMV</t>
  </si>
  <si>
    <t>Elis Tisler, 08.05.00, Käina, II MV</t>
  </si>
  <si>
    <t>Kasper Pisa, 05.05.01, Käina</t>
  </si>
  <si>
    <t>Sven-Aigar Tammeveski, 25.06.02, Käina</t>
  </si>
  <si>
    <t>Marken Tisler, Käina</t>
  </si>
  <si>
    <t>Ander Põldma, 13.12.00, Palade</t>
  </si>
  <si>
    <t>Karl-Erik Teigar,13.08.01, Palade</t>
  </si>
  <si>
    <t>Janis Salumaa, 05.05.01, KÜG</t>
  </si>
  <si>
    <t>Rait Tustit, 11.07.00, Palade</t>
  </si>
  <si>
    <t>Hendrik Reinpal, 20.11.99, Palade</t>
  </si>
  <si>
    <t>Rauno Rand, 12.03.00, Käina</t>
  </si>
  <si>
    <t>Rasmus Kraavik, 10.01.99, Käina</t>
  </si>
  <si>
    <t>Timo Laid, 28.12.98, Käina</t>
  </si>
  <si>
    <t>Kaarel Trumm, 09.06.00, KÜG</t>
  </si>
  <si>
    <t>Tagmar Vesingi, 23.04.00, Käina</t>
  </si>
  <si>
    <t>Markus Veem, 08.07.01, Käina</t>
  </si>
  <si>
    <t>Triin Marleen Suve, 22.12.00, KÜG</t>
  </si>
  <si>
    <t>Irene Kallas, 28.04.00, KÜG</t>
  </si>
  <si>
    <t>Getter Tartu, 02.11.00, KÜG</t>
  </si>
  <si>
    <t>Berenike Järvekülg, 17.01.01, KÜG</t>
  </si>
  <si>
    <t>Silvester Ilumets, 26.03.01, KÜG</t>
  </si>
  <si>
    <t>DSQ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</si>
</sst>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2" borderId="0" xfId="0" applyFont="1" applyFill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3" borderId="0" xfId="19" applyFont="1" applyFill="1">
      <alignment/>
      <protection/>
    </xf>
    <xf numFmtId="0" fontId="1" fillId="3" borderId="0" xfId="19" applyFont="1" applyFill="1" applyBorder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2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5" fontId="0" fillId="2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ulemuse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eht2"/>
  <dimension ref="A1:X42"/>
  <sheetViews>
    <sheetView zoomScale="125" zoomScaleNormal="125" workbookViewId="0" topLeftCell="A1">
      <pane xSplit="2" ySplit="4" topLeftCell="C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T29" sqref="T29"/>
    </sheetView>
  </sheetViews>
  <sheetFormatPr defaultColWidth="11.421875" defaultRowHeight="12.75"/>
  <cols>
    <col min="1" max="1" width="3.421875" style="0" customWidth="1"/>
    <col min="2" max="2" width="33.00390625" style="0" customWidth="1"/>
    <col min="3" max="3" width="5.421875" style="0" customWidth="1"/>
    <col min="4" max="4" width="3.8515625" style="0" customWidth="1"/>
    <col min="5" max="5" width="4.8515625" style="0" customWidth="1"/>
    <col min="6" max="6" width="5.421875" style="0" customWidth="1"/>
    <col min="7" max="7" width="4.8515625" style="0" customWidth="1"/>
    <col min="8" max="8" width="5.7109375" style="0" customWidth="1"/>
    <col min="9" max="9" width="4.140625" style="0" customWidth="1"/>
    <col min="10" max="10" width="5.421875" style="0" customWidth="1"/>
    <col min="11" max="11" width="4.7109375" style="0" customWidth="1"/>
    <col min="12" max="12" width="4.421875" style="0" customWidth="1"/>
    <col min="13" max="13" width="5.00390625" style="0" customWidth="1"/>
    <col min="14" max="14" width="4.8515625" style="0" customWidth="1"/>
    <col min="15" max="15" width="6.140625" style="0" customWidth="1"/>
    <col min="16" max="16" width="6.421875" style="0" customWidth="1"/>
    <col min="17" max="17" width="6.00390625" style="0" customWidth="1"/>
    <col min="18" max="18" width="6.28125" style="0" customWidth="1"/>
    <col min="19" max="19" width="6.00390625" style="0" customWidth="1"/>
    <col min="20" max="20" width="5.140625" style="0" customWidth="1"/>
    <col min="21" max="21" width="5.8515625" style="0" customWidth="1"/>
    <col min="22" max="22" width="6.00390625" style="0" customWidth="1"/>
    <col min="23" max="23" width="5.8515625" style="0" customWidth="1"/>
    <col min="24" max="24" width="7.7109375" style="0" customWidth="1"/>
    <col min="25" max="16384" width="8.8515625" style="0" customWidth="1"/>
  </cols>
  <sheetData>
    <row r="1" spans="2:23" s="15" customFormat="1" ht="9.75">
      <c r="B1" s="19" t="s">
        <v>10</v>
      </c>
      <c r="E1" s="16">
        <v>58.6</v>
      </c>
      <c r="G1" s="16">
        <v>51.9</v>
      </c>
      <c r="J1" s="16">
        <v>20.11</v>
      </c>
      <c r="M1" s="16">
        <v>0.1</v>
      </c>
      <c r="O1" s="16">
        <v>0.3137</v>
      </c>
      <c r="Q1" s="16">
        <v>16.13</v>
      </c>
      <c r="S1" s="16">
        <v>0.0886</v>
      </c>
      <c r="U1" s="16">
        <v>0.683</v>
      </c>
      <c r="W1" s="16">
        <v>10.25</v>
      </c>
    </row>
    <row r="2" spans="2:23" s="15" customFormat="1" ht="9.75">
      <c r="B2" s="20" t="s">
        <v>11</v>
      </c>
      <c r="E2" s="16">
        <v>13.1</v>
      </c>
      <c r="G2" s="16">
        <v>1.2</v>
      </c>
      <c r="J2" s="16">
        <v>17.7</v>
      </c>
      <c r="M2" s="16">
        <v>187</v>
      </c>
      <c r="O2" s="16">
        <v>82</v>
      </c>
      <c r="Q2" s="16">
        <v>3.5</v>
      </c>
      <c r="S2" s="16">
        <v>332</v>
      </c>
      <c r="U2" s="16">
        <v>62</v>
      </c>
      <c r="W2" s="16">
        <v>8.7</v>
      </c>
    </row>
    <row r="3" spans="2:23" s="15" customFormat="1" ht="9.75">
      <c r="B3" s="20" t="s">
        <v>12</v>
      </c>
      <c r="E3" s="16">
        <v>1.69</v>
      </c>
      <c r="G3" s="16">
        <v>1.19</v>
      </c>
      <c r="J3" s="16">
        <v>1.81</v>
      </c>
      <c r="M3" s="16">
        <v>1.54</v>
      </c>
      <c r="O3" s="16">
        <v>1.46</v>
      </c>
      <c r="Q3" s="16">
        <v>1.12</v>
      </c>
      <c r="S3" s="16">
        <v>1.84</v>
      </c>
      <c r="U3" s="16">
        <v>1.542</v>
      </c>
      <c r="W3" s="16">
        <v>1.07</v>
      </c>
    </row>
    <row r="4" spans="2:24" ht="12">
      <c r="B4" s="2" t="s">
        <v>9</v>
      </c>
      <c r="C4" s="8" t="s">
        <v>77</v>
      </c>
      <c r="D4" s="8"/>
      <c r="E4" s="8"/>
      <c r="F4" s="8" t="s">
        <v>2</v>
      </c>
      <c r="G4" s="8"/>
      <c r="H4" s="8" t="s">
        <v>78</v>
      </c>
      <c r="I4" s="8"/>
      <c r="J4" s="7"/>
      <c r="K4" s="8" t="s">
        <v>3</v>
      </c>
      <c r="L4" s="8"/>
      <c r="M4" s="8"/>
      <c r="N4" s="8" t="s">
        <v>5</v>
      </c>
      <c r="O4" s="8"/>
      <c r="P4" s="8" t="s">
        <v>8</v>
      </c>
      <c r="Q4" s="8"/>
      <c r="R4" s="8" t="s">
        <v>1</v>
      </c>
      <c r="S4" s="8"/>
      <c r="T4" s="8" t="s">
        <v>6</v>
      </c>
      <c r="U4" s="8"/>
      <c r="V4" s="8" t="s">
        <v>7</v>
      </c>
      <c r="W4" s="8"/>
      <c r="X4" s="2" t="s">
        <v>76</v>
      </c>
    </row>
    <row r="5" spans="2:24" ht="12">
      <c r="B5" s="25" t="s">
        <v>90</v>
      </c>
      <c r="C5" s="24"/>
      <c r="D5" s="13"/>
      <c r="E5" s="6"/>
      <c r="F5" s="21"/>
      <c r="G5" s="4"/>
      <c r="H5" s="24"/>
      <c r="I5" s="14"/>
      <c r="J5" s="6"/>
      <c r="K5" s="21"/>
      <c r="L5" s="14"/>
      <c r="M5" s="4"/>
      <c r="N5" s="21"/>
      <c r="O5" s="4"/>
      <c r="P5" s="21"/>
      <c r="Q5" s="4"/>
      <c r="R5" s="22"/>
      <c r="S5" s="4"/>
      <c r="T5" s="21"/>
      <c r="U5" s="4"/>
      <c r="V5" s="21"/>
      <c r="W5" s="4"/>
      <c r="X5" s="9"/>
    </row>
    <row r="6" spans="1:24" ht="12">
      <c r="A6">
        <v>1</v>
      </c>
      <c r="B6" s="1" t="s">
        <v>75</v>
      </c>
      <c r="C6" s="24">
        <v>10</v>
      </c>
      <c r="D6" s="13"/>
      <c r="E6" s="6">
        <f aca="true" t="shared" si="0" ref="E6:E42">IF(N(C6)&gt;0,INT($E$1*POWER(($E$2-C6-0.24),$E$3)),0)</f>
        <v>346</v>
      </c>
      <c r="F6" s="21"/>
      <c r="G6" s="4">
        <f aca="true" t="shared" si="1" ref="G6:G42">IF(N(F6)&gt;0,INT($G$1*POWER((F6-$G$2),$G$3)),0)</f>
        <v>0</v>
      </c>
      <c r="H6" s="24"/>
      <c r="I6" s="14"/>
      <c r="J6" s="6">
        <f aca="true" t="shared" si="2" ref="J6:J42">IF(N(H6)&gt;0,INT($J$1*POWER(($J$2-H6),$J$3)),0)</f>
        <v>0</v>
      </c>
      <c r="K6" s="21"/>
      <c r="L6" s="14"/>
      <c r="M6" s="4">
        <f aca="true" t="shared" si="3" ref="M6:M42">IF(N(K6)&gt;0,INT($M$1*POWER((100*K6-$M$2),$M$3)),0)</f>
        <v>0</v>
      </c>
      <c r="N6" s="21"/>
      <c r="O6" s="4">
        <f aca="true" t="shared" si="4" ref="O6:O42">IF(N(N6)&gt;0,INT($O$1*POWER((100*N6-$O$2),$O$3)),0)</f>
        <v>0</v>
      </c>
      <c r="P6" s="21"/>
      <c r="Q6" s="4">
        <f aca="true" t="shared" si="5" ref="Q6:Q42">IF(N(P6)&gt;0,INT($Q$1*POWER((P6-$Q$2),$Q$3)),0)</f>
        <v>0</v>
      </c>
      <c r="R6" s="22"/>
      <c r="S6" s="4">
        <f aca="true" t="shared" si="6" ref="S6:S42">PointsLongDist(R6,$S$1,$S$2,$S$3)</f>
        <v>0</v>
      </c>
      <c r="T6" s="21">
        <v>1.3</v>
      </c>
      <c r="U6" s="4">
        <f aca="true" t="shared" si="7" ref="U6:U42">IF(N(T6)&gt;0,INT($U$1*POWER((100*T6-$U$2),$U$3)),0)</f>
        <v>457</v>
      </c>
      <c r="V6" s="21">
        <v>29.82</v>
      </c>
      <c r="W6" s="4">
        <f aca="true" t="shared" si="8" ref="W6:W42">IF(N(V6)&gt;0,INT($W$1*POWER((V6-$W$2),$W$3)),0)</f>
        <v>268</v>
      </c>
      <c r="X6" s="9">
        <f aca="true" t="shared" si="9" ref="X6:X42">E6+G6+J6+M6+O6+Q6+S6+U6+W6</f>
        <v>1071</v>
      </c>
    </row>
    <row r="7" spans="1:24" ht="12">
      <c r="A7">
        <v>2</v>
      </c>
      <c r="B7" s="1" t="s">
        <v>13</v>
      </c>
      <c r="C7" s="24">
        <v>9.8</v>
      </c>
      <c r="D7" s="13"/>
      <c r="E7" s="6">
        <f t="shared" si="0"/>
        <v>387</v>
      </c>
      <c r="F7" s="21"/>
      <c r="G7" s="4">
        <f t="shared" si="1"/>
        <v>0</v>
      </c>
      <c r="H7" s="24"/>
      <c r="I7" s="14"/>
      <c r="J7" s="6">
        <f t="shared" si="2"/>
        <v>0</v>
      </c>
      <c r="K7" s="21">
        <v>3.68</v>
      </c>
      <c r="L7" s="14"/>
      <c r="M7" s="4">
        <f t="shared" si="3"/>
        <v>299</v>
      </c>
      <c r="N7" s="21"/>
      <c r="O7" s="4">
        <f t="shared" si="4"/>
        <v>0</v>
      </c>
      <c r="P7" s="21"/>
      <c r="Q7" s="4">
        <f t="shared" si="5"/>
        <v>0</v>
      </c>
      <c r="R7" s="22"/>
      <c r="S7" s="4">
        <f t="shared" si="6"/>
        <v>0</v>
      </c>
      <c r="T7" s="21"/>
      <c r="U7" s="4">
        <f t="shared" si="7"/>
        <v>0</v>
      </c>
      <c r="V7" s="21">
        <v>43.34</v>
      </c>
      <c r="W7" s="4">
        <f t="shared" si="8"/>
        <v>455</v>
      </c>
      <c r="X7" s="9">
        <f t="shared" si="9"/>
        <v>1141</v>
      </c>
    </row>
    <row r="8" spans="1:24" ht="12">
      <c r="A8">
        <v>3</v>
      </c>
      <c r="B8" s="1" t="s">
        <v>14</v>
      </c>
      <c r="C8" s="24">
        <v>10</v>
      </c>
      <c r="D8" s="13"/>
      <c r="E8" s="6">
        <f t="shared" si="0"/>
        <v>346</v>
      </c>
      <c r="F8" s="21"/>
      <c r="G8" s="4">
        <f t="shared" si="1"/>
        <v>0</v>
      </c>
      <c r="H8" s="24"/>
      <c r="I8" s="14"/>
      <c r="J8" s="6">
        <f t="shared" si="2"/>
        <v>0</v>
      </c>
      <c r="K8" s="21">
        <v>3.4</v>
      </c>
      <c r="L8" s="14"/>
      <c r="M8" s="4">
        <f t="shared" si="3"/>
        <v>231</v>
      </c>
      <c r="N8" s="21"/>
      <c r="O8" s="4">
        <f t="shared" si="4"/>
        <v>0</v>
      </c>
      <c r="P8" s="21"/>
      <c r="Q8" s="4">
        <f t="shared" si="5"/>
        <v>0</v>
      </c>
      <c r="R8" s="22"/>
      <c r="S8" s="4">
        <f t="shared" si="6"/>
        <v>0</v>
      </c>
      <c r="T8" s="21"/>
      <c r="U8" s="4">
        <f t="shared" si="7"/>
        <v>0</v>
      </c>
      <c r="V8" s="21">
        <v>26.47</v>
      </c>
      <c r="W8" s="4">
        <f t="shared" si="8"/>
        <v>222</v>
      </c>
      <c r="X8" s="9">
        <f t="shared" si="9"/>
        <v>799</v>
      </c>
    </row>
    <row r="9" spans="1:24" ht="12">
      <c r="A9">
        <v>4</v>
      </c>
      <c r="B9" s="1" t="s">
        <v>15</v>
      </c>
      <c r="C9" s="24">
        <v>10.3</v>
      </c>
      <c r="D9" s="13"/>
      <c r="E9" s="6">
        <f t="shared" si="0"/>
        <v>286</v>
      </c>
      <c r="F9" s="21"/>
      <c r="G9" s="4">
        <f t="shared" si="1"/>
        <v>0</v>
      </c>
      <c r="H9" s="24"/>
      <c r="I9" s="14"/>
      <c r="J9" s="6">
        <f t="shared" si="2"/>
        <v>0</v>
      </c>
      <c r="K9" s="21">
        <v>3.35</v>
      </c>
      <c r="L9" s="14"/>
      <c r="M9" s="4">
        <f t="shared" si="3"/>
        <v>219</v>
      </c>
      <c r="N9" s="21"/>
      <c r="O9" s="4">
        <f t="shared" si="4"/>
        <v>0</v>
      </c>
      <c r="P9" s="21"/>
      <c r="Q9" s="4">
        <f t="shared" si="5"/>
        <v>0</v>
      </c>
      <c r="R9" s="22"/>
      <c r="S9" s="4">
        <f t="shared" si="6"/>
        <v>0</v>
      </c>
      <c r="T9" s="21"/>
      <c r="U9" s="4">
        <f t="shared" si="7"/>
        <v>0</v>
      </c>
      <c r="V9" s="21">
        <v>27.3</v>
      </c>
      <c r="W9" s="4">
        <f t="shared" si="8"/>
        <v>233</v>
      </c>
      <c r="X9" s="9">
        <f t="shared" si="9"/>
        <v>738</v>
      </c>
    </row>
    <row r="10" spans="1:24" ht="12">
      <c r="A10">
        <v>5</v>
      </c>
      <c r="B10" s="1" t="s">
        <v>16</v>
      </c>
      <c r="C10" s="24">
        <v>10.2</v>
      </c>
      <c r="D10" s="13"/>
      <c r="E10" s="6">
        <f t="shared" si="0"/>
        <v>306</v>
      </c>
      <c r="F10" s="21"/>
      <c r="G10" s="4">
        <f t="shared" si="1"/>
        <v>0</v>
      </c>
      <c r="H10" s="24"/>
      <c r="I10" s="14"/>
      <c r="J10" s="6">
        <f t="shared" si="2"/>
        <v>0</v>
      </c>
      <c r="K10" s="21">
        <v>3.25</v>
      </c>
      <c r="L10" s="14"/>
      <c r="M10" s="4">
        <f t="shared" si="3"/>
        <v>197</v>
      </c>
      <c r="N10" s="21"/>
      <c r="O10" s="4">
        <f t="shared" si="4"/>
        <v>0</v>
      </c>
      <c r="P10" s="21"/>
      <c r="Q10" s="4">
        <f t="shared" si="5"/>
        <v>0</v>
      </c>
      <c r="R10" s="22"/>
      <c r="S10" s="4">
        <f t="shared" si="6"/>
        <v>0</v>
      </c>
      <c r="T10" s="21"/>
      <c r="U10" s="4">
        <f t="shared" si="7"/>
        <v>0</v>
      </c>
      <c r="V10" s="21">
        <v>28.88</v>
      </c>
      <c r="W10" s="4">
        <f t="shared" si="8"/>
        <v>255</v>
      </c>
      <c r="X10" s="9">
        <f t="shared" si="9"/>
        <v>758</v>
      </c>
    </row>
    <row r="11" spans="1:24" ht="12">
      <c r="A11">
        <v>6</v>
      </c>
      <c r="B11" s="1" t="s">
        <v>20</v>
      </c>
      <c r="C11" s="24">
        <v>10.8</v>
      </c>
      <c r="D11" s="13"/>
      <c r="E11" s="6">
        <f t="shared" si="0"/>
        <v>198</v>
      </c>
      <c r="F11" s="21"/>
      <c r="G11" s="4">
        <f t="shared" si="1"/>
        <v>0</v>
      </c>
      <c r="H11" s="24"/>
      <c r="I11" s="14"/>
      <c r="J11" s="6">
        <f t="shared" si="2"/>
        <v>0</v>
      </c>
      <c r="K11" s="21">
        <v>2.8</v>
      </c>
      <c r="L11" s="14"/>
      <c r="M11" s="4">
        <f t="shared" si="3"/>
        <v>107</v>
      </c>
      <c r="N11" s="21"/>
      <c r="O11" s="4">
        <f t="shared" si="4"/>
        <v>0</v>
      </c>
      <c r="P11" s="21"/>
      <c r="Q11" s="4">
        <f t="shared" si="5"/>
        <v>0</v>
      </c>
      <c r="R11" s="22"/>
      <c r="S11" s="4">
        <f t="shared" si="6"/>
        <v>0</v>
      </c>
      <c r="T11" s="21"/>
      <c r="U11" s="4">
        <f t="shared" si="7"/>
        <v>0</v>
      </c>
      <c r="V11" s="21">
        <v>32.17</v>
      </c>
      <c r="W11" s="4">
        <f t="shared" si="8"/>
        <v>300</v>
      </c>
      <c r="X11" s="9">
        <f t="shared" si="9"/>
        <v>605</v>
      </c>
    </row>
    <row r="12" spans="1:24" ht="12">
      <c r="A12">
        <v>7</v>
      </c>
      <c r="B12" s="1" t="s">
        <v>112</v>
      </c>
      <c r="C12" s="24">
        <v>10.9</v>
      </c>
      <c r="D12" s="13"/>
      <c r="E12" s="6">
        <f t="shared" si="0"/>
        <v>182</v>
      </c>
      <c r="F12" s="21"/>
      <c r="G12" s="4">
        <f t="shared" si="1"/>
        <v>0</v>
      </c>
      <c r="H12" s="24"/>
      <c r="I12" s="14"/>
      <c r="J12" s="6">
        <f t="shared" si="2"/>
        <v>0</v>
      </c>
      <c r="K12" s="21">
        <v>2.94</v>
      </c>
      <c r="L12" s="14"/>
      <c r="M12" s="4">
        <f t="shared" si="3"/>
        <v>133</v>
      </c>
      <c r="N12" s="21"/>
      <c r="O12" s="4">
        <f t="shared" si="4"/>
        <v>0</v>
      </c>
      <c r="P12" s="21"/>
      <c r="Q12" s="4">
        <f t="shared" si="5"/>
        <v>0</v>
      </c>
      <c r="R12" s="22"/>
      <c r="S12" s="4">
        <f t="shared" si="6"/>
        <v>0</v>
      </c>
      <c r="T12" s="21"/>
      <c r="U12" s="4">
        <f t="shared" si="7"/>
        <v>0</v>
      </c>
      <c r="V12" s="21">
        <v>30.91</v>
      </c>
      <c r="W12" s="4">
        <f t="shared" si="8"/>
        <v>282</v>
      </c>
      <c r="X12" s="9">
        <f t="shared" si="9"/>
        <v>597</v>
      </c>
    </row>
    <row r="13" spans="1:24" ht="12">
      <c r="A13">
        <v>8</v>
      </c>
      <c r="B13" s="1" t="s">
        <v>17</v>
      </c>
      <c r="C13" s="24">
        <v>11.1</v>
      </c>
      <c r="D13" s="13"/>
      <c r="E13" s="6">
        <f t="shared" si="0"/>
        <v>152</v>
      </c>
      <c r="F13" s="21"/>
      <c r="G13" s="4">
        <f t="shared" si="1"/>
        <v>0</v>
      </c>
      <c r="H13" s="24"/>
      <c r="I13" s="14"/>
      <c r="J13" s="6">
        <f t="shared" si="2"/>
        <v>0</v>
      </c>
      <c r="K13" s="21">
        <v>2.9</v>
      </c>
      <c r="L13" s="14"/>
      <c r="M13" s="4">
        <f t="shared" si="3"/>
        <v>125</v>
      </c>
      <c r="N13" s="21"/>
      <c r="O13" s="4">
        <f t="shared" si="4"/>
        <v>0</v>
      </c>
      <c r="P13" s="21"/>
      <c r="Q13" s="4">
        <f t="shared" si="5"/>
        <v>0</v>
      </c>
      <c r="R13" s="22"/>
      <c r="S13" s="4">
        <f t="shared" si="6"/>
        <v>0</v>
      </c>
      <c r="T13" s="21"/>
      <c r="U13" s="4">
        <f t="shared" si="7"/>
        <v>0</v>
      </c>
      <c r="V13" s="21">
        <v>32.25</v>
      </c>
      <c r="W13" s="4">
        <f t="shared" si="8"/>
        <v>301</v>
      </c>
      <c r="X13" s="9">
        <f t="shared" si="9"/>
        <v>578</v>
      </c>
    </row>
    <row r="14" spans="1:24" ht="12">
      <c r="A14">
        <v>9</v>
      </c>
      <c r="B14" s="1" t="s">
        <v>18</v>
      </c>
      <c r="C14" s="24">
        <v>9.8</v>
      </c>
      <c r="D14" s="13"/>
      <c r="E14" s="6">
        <f t="shared" si="0"/>
        <v>387</v>
      </c>
      <c r="F14" s="21"/>
      <c r="G14" s="4">
        <f t="shared" si="1"/>
        <v>0</v>
      </c>
      <c r="H14" s="24"/>
      <c r="I14" s="14"/>
      <c r="J14" s="6">
        <f t="shared" si="2"/>
        <v>0</v>
      </c>
      <c r="K14" s="21">
        <v>3.81</v>
      </c>
      <c r="L14" s="14"/>
      <c r="M14" s="4">
        <f t="shared" si="3"/>
        <v>333</v>
      </c>
      <c r="N14" s="21"/>
      <c r="O14" s="4">
        <f t="shared" si="4"/>
        <v>0</v>
      </c>
      <c r="P14" s="21"/>
      <c r="Q14" s="4">
        <f t="shared" si="5"/>
        <v>0</v>
      </c>
      <c r="R14" s="22"/>
      <c r="S14" s="4">
        <f t="shared" si="6"/>
        <v>0</v>
      </c>
      <c r="T14" s="21"/>
      <c r="U14" s="4">
        <f t="shared" si="7"/>
        <v>0</v>
      </c>
      <c r="V14" s="21">
        <v>46.73</v>
      </c>
      <c r="W14" s="4">
        <f t="shared" si="8"/>
        <v>502</v>
      </c>
      <c r="X14" s="9">
        <f t="shared" si="9"/>
        <v>1222</v>
      </c>
    </row>
    <row r="15" spans="1:24" ht="12">
      <c r="A15">
        <v>10</v>
      </c>
      <c r="B15" s="1" t="s">
        <v>19</v>
      </c>
      <c r="C15" s="24">
        <v>10.2</v>
      </c>
      <c r="D15" s="13"/>
      <c r="E15" s="6">
        <f t="shared" si="0"/>
        <v>306</v>
      </c>
      <c r="F15" s="21"/>
      <c r="G15" s="4">
        <f t="shared" si="1"/>
        <v>0</v>
      </c>
      <c r="H15" s="24"/>
      <c r="I15" s="14"/>
      <c r="J15" s="6">
        <f t="shared" si="2"/>
        <v>0</v>
      </c>
      <c r="K15" s="21">
        <v>3.15</v>
      </c>
      <c r="L15" s="14"/>
      <c r="M15" s="4">
        <f t="shared" si="3"/>
        <v>175</v>
      </c>
      <c r="N15" s="21"/>
      <c r="O15" s="4">
        <f t="shared" si="4"/>
        <v>0</v>
      </c>
      <c r="P15" s="21"/>
      <c r="Q15" s="4">
        <f t="shared" si="5"/>
        <v>0</v>
      </c>
      <c r="R15" s="22"/>
      <c r="S15" s="4">
        <f t="shared" si="6"/>
        <v>0</v>
      </c>
      <c r="T15" s="21"/>
      <c r="U15" s="4">
        <f t="shared" si="7"/>
        <v>0</v>
      </c>
      <c r="V15" s="21">
        <v>27.75</v>
      </c>
      <c r="W15" s="4">
        <f t="shared" si="8"/>
        <v>240</v>
      </c>
      <c r="X15" s="9">
        <f t="shared" si="9"/>
        <v>721</v>
      </c>
    </row>
    <row r="16" spans="1:24" ht="12">
      <c r="A16">
        <v>11</v>
      </c>
      <c r="B16" s="1" t="s">
        <v>94</v>
      </c>
      <c r="C16" s="24">
        <v>10.3</v>
      </c>
      <c r="D16" s="13"/>
      <c r="E16" s="6">
        <f t="shared" si="0"/>
        <v>286</v>
      </c>
      <c r="F16" s="21"/>
      <c r="G16" s="4">
        <f t="shared" si="1"/>
        <v>0</v>
      </c>
      <c r="H16" s="24"/>
      <c r="I16" s="14"/>
      <c r="J16" s="6">
        <f t="shared" si="2"/>
        <v>0</v>
      </c>
      <c r="K16" s="21">
        <v>3.28</v>
      </c>
      <c r="L16" s="14"/>
      <c r="M16" s="4">
        <f t="shared" si="3"/>
        <v>204</v>
      </c>
      <c r="N16" s="21"/>
      <c r="O16" s="4">
        <f t="shared" si="4"/>
        <v>0</v>
      </c>
      <c r="P16" s="21"/>
      <c r="Q16" s="4">
        <f t="shared" si="5"/>
        <v>0</v>
      </c>
      <c r="R16" s="22"/>
      <c r="S16" s="4">
        <f t="shared" si="6"/>
        <v>0</v>
      </c>
      <c r="T16" s="21"/>
      <c r="U16" s="4">
        <f t="shared" si="7"/>
        <v>0</v>
      </c>
      <c r="V16" s="21">
        <v>34.72</v>
      </c>
      <c r="W16" s="4">
        <f t="shared" si="8"/>
        <v>335</v>
      </c>
      <c r="X16" s="9">
        <f t="shared" si="9"/>
        <v>825</v>
      </c>
    </row>
    <row r="17" spans="1:24" ht="12">
      <c r="A17">
        <v>12</v>
      </c>
      <c r="B17" s="1" t="s">
        <v>95</v>
      </c>
      <c r="C17" s="24">
        <v>10.9</v>
      </c>
      <c r="D17" s="13"/>
      <c r="E17" s="6">
        <f t="shared" si="0"/>
        <v>182</v>
      </c>
      <c r="F17" s="21"/>
      <c r="G17" s="4">
        <f t="shared" si="1"/>
        <v>0</v>
      </c>
      <c r="H17" s="24"/>
      <c r="I17" s="14"/>
      <c r="J17" s="6">
        <f t="shared" si="2"/>
        <v>0</v>
      </c>
      <c r="K17" s="21">
        <v>2.9</v>
      </c>
      <c r="L17" s="14"/>
      <c r="M17" s="4">
        <f t="shared" si="3"/>
        <v>125</v>
      </c>
      <c r="N17" s="21"/>
      <c r="O17" s="4">
        <f t="shared" si="4"/>
        <v>0</v>
      </c>
      <c r="P17" s="21"/>
      <c r="Q17" s="4">
        <f t="shared" si="5"/>
        <v>0</v>
      </c>
      <c r="R17" s="22"/>
      <c r="S17" s="4">
        <f t="shared" si="6"/>
        <v>0</v>
      </c>
      <c r="T17" s="21"/>
      <c r="U17" s="4">
        <f t="shared" si="7"/>
        <v>0</v>
      </c>
      <c r="V17" s="21">
        <v>28.58</v>
      </c>
      <c r="W17" s="4">
        <f t="shared" si="8"/>
        <v>251</v>
      </c>
      <c r="X17" s="9">
        <f t="shared" si="9"/>
        <v>558</v>
      </c>
    </row>
    <row r="18" spans="1:24" ht="12">
      <c r="A18">
        <v>13</v>
      </c>
      <c r="B18" s="1" t="s">
        <v>96</v>
      </c>
      <c r="C18" s="24">
        <v>10.2</v>
      </c>
      <c r="D18" s="13"/>
      <c r="E18" s="6">
        <f t="shared" si="0"/>
        <v>306</v>
      </c>
      <c r="F18" s="21"/>
      <c r="G18" s="4">
        <f t="shared" si="1"/>
        <v>0</v>
      </c>
      <c r="H18" s="24"/>
      <c r="I18" s="14"/>
      <c r="J18" s="6">
        <f t="shared" si="2"/>
        <v>0</v>
      </c>
      <c r="K18" s="21">
        <v>3.18</v>
      </c>
      <c r="L18" s="14"/>
      <c r="M18" s="4">
        <f t="shared" si="3"/>
        <v>182</v>
      </c>
      <c r="N18" s="21"/>
      <c r="O18" s="4">
        <f t="shared" si="4"/>
        <v>0</v>
      </c>
      <c r="P18" s="21"/>
      <c r="Q18" s="4">
        <f t="shared" si="5"/>
        <v>0</v>
      </c>
      <c r="R18" s="22"/>
      <c r="S18" s="4">
        <f t="shared" si="6"/>
        <v>0</v>
      </c>
      <c r="T18" s="21"/>
      <c r="U18" s="4">
        <f t="shared" si="7"/>
        <v>0</v>
      </c>
      <c r="V18" s="21">
        <v>34.49</v>
      </c>
      <c r="W18" s="4">
        <f t="shared" si="8"/>
        <v>331</v>
      </c>
      <c r="X18" s="9">
        <f t="shared" si="9"/>
        <v>819</v>
      </c>
    </row>
    <row r="19" spans="1:24" ht="12">
      <c r="A19">
        <v>14</v>
      </c>
      <c r="B19" s="1" t="s">
        <v>97</v>
      </c>
      <c r="C19" s="24">
        <v>10.4</v>
      </c>
      <c r="D19" s="13"/>
      <c r="E19" s="6">
        <f t="shared" si="0"/>
        <v>268</v>
      </c>
      <c r="F19" s="21"/>
      <c r="G19" s="4">
        <f t="shared" si="1"/>
        <v>0</v>
      </c>
      <c r="H19" s="24"/>
      <c r="I19" s="14"/>
      <c r="J19" s="6">
        <f t="shared" si="2"/>
        <v>0</v>
      </c>
      <c r="K19" s="21">
        <v>2.92</v>
      </c>
      <c r="L19" s="14"/>
      <c r="M19" s="4">
        <f t="shared" si="3"/>
        <v>129</v>
      </c>
      <c r="N19" s="21"/>
      <c r="O19" s="4">
        <f t="shared" si="4"/>
        <v>0</v>
      </c>
      <c r="P19" s="21"/>
      <c r="Q19" s="4">
        <f t="shared" si="5"/>
        <v>0</v>
      </c>
      <c r="R19" s="22"/>
      <c r="S19" s="4">
        <f t="shared" si="6"/>
        <v>0</v>
      </c>
      <c r="T19" s="21"/>
      <c r="U19" s="4">
        <f t="shared" si="7"/>
        <v>0</v>
      </c>
      <c r="V19" s="21">
        <v>34.88</v>
      </c>
      <c r="W19" s="4">
        <f t="shared" si="8"/>
        <v>337</v>
      </c>
      <c r="X19" s="9">
        <f t="shared" si="9"/>
        <v>734</v>
      </c>
    </row>
    <row r="20" spans="1:24" ht="12">
      <c r="A20">
        <v>15</v>
      </c>
      <c r="B20" s="1" t="s">
        <v>98</v>
      </c>
      <c r="C20" s="24">
        <v>10.6</v>
      </c>
      <c r="D20" s="13"/>
      <c r="E20" s="6">
        <f t="shared" si="0"/>
        <v>232</v>
      </c>
      <c r="F20" s="21"/>
      <c r="G20" s="4">
        <f t="shared" si="1"/>
        <v>0</v>
      </c>
      <c r="H20" s="24"/>
      <c r="I20" s="14"/>
      <c r="J20" s="6">
        <f t="shared" si="2"/>
        <v>0</v>
      </c>
      <c r="K20" s="21">
        <v>2.97</v>
      </c>
      <c r="L20" s="14"/>
      <c r="M20" s="4">
        <f t="shared" si="3"/>
        <v>139</v>
      </c>
      <c r="N20" s="21"/>
      <c r="O20" s="4">
        <f t="shared" si="4"/>
        <v>0</v>
      </c>
      <c r="P20" s="21"/>
      <c r="Q20" s="4">
        <f t="shared" si="5"/>
        <v>0</v>
      </c>
      <c r="R20" s="22"/>
      <c r="S20" s="4">
        <f t="shared" si="6"/>
        <v>0</v>
      </c>
      <c r="T20" s="21"/>
      <c r="U20" s="4">
        <f t="shared" si="7"/>
        <v>0</v>
      </c>
      <c r="V20" s="21">
        <v>29.53</v>
      </c>
      <c r="W20" s="4">
        <f t="shared" si="8"/>
        <v>264</v>
      </c>
      <c r="X20" s="9">
        <f t="shared" si="9"/>
        <v>635</v>
      </c>
    </row>
    <row r="21" spans="1:24" ht="12">
      <c r="A21">
        <v>16</v>
      </c>
      <c r="B21" s="1" t="s">
        <v>99</v>
      </c>
      <c r="C21" s="24">
        <v>11.1</v>
      </c>
      <c r="D21" s="13"/>
      <c r="E21" s="6">
        <f t="shared" si="0"/>
        <v>152</v>
      </c>
      <c r="F21" s="21"/>
      <c r="G21" s="4">
        <f t="shared" si="1"/>
        <v>0</v>
      </c>
      <c r="H21" s="24"/>
      <c r="I21" s="14"/>
      <c r="J21" s="6">
        <f t="shared" si="2"/>
        <v>0</v>
      </c>
      <c r="K21" s="21">
        <v>2.86</v>
      </c>
      <c r="L21" s="14"/>
      <c r="M21" s="4">
        <f t="shared" si="3"/>
        <v>118</v>
      </c>
      <c r="N21" s="21"/>
      <c r="O21" s="4">
        <f t="shared" si="4"/>
        <v>0</v>
      </c>
      <c r="P21" s="21"/>
      <c r="Q21" s="4">
        <f t="shared" si="5"/>
        <v>0</v>
      </c>
      <c r="R21" s="22"/>
      <c r="S21" s="4">
        <f t="shared" si="6"/>
        <v>0</v>
      </c>
      <c r="T21" s="21"/>
      <c r="U21" s="4">
        <f t="shared" si="7"/>
        <v>0</v>
      </c>
      <c r="V21" s="21">
        <v>25.85</v>
      </c>
      <c r="W21" s="4">
        <f t="shared" si="8"/>
        <v>214</v>
      </c>
      <c r="X21" s="9">
        <f t="shared" si="9"/>
        <v>484</v>
      </c>
    </row>
    <row r="22" spans="1:24" ht="12">
      <c r="A22">
        <v>17</v>
      </c>
      <c r="B22" s="1" t="s">
        <v>100</v>
      </c>
      <c r="C22" s="24">
        <v>10.6</v>
      </c>
      <c r="D22" s="13"/>
      <c r="E22" s="6">
        <f t="shared" si="0"/>
        <v>232</v>
      </c>
      <c r="F22" s="21"/>
      <c r="G22" s="4">
        <f t="shared" si="1"/>
        <v>0</v>
      </c>
      <c r="H22" s="24"/>
      <c r="I22" s="14"/>
      <c r="J22" s="6">
        <f t="shared" si="2"/>
        <v>0</v>
      </c>
      <c r="K22" s="21">
        <v>3.28</v>
      </c>
      <c r="L22" s="14"/>
      <c r="M22" s="4">
        <f t="shared" si="3"/>
        <v>204</v>
      </c>
      <c r="N22" s="21"/>
      <c r="O22" s="4">
        <f t="shared" si="4"/>
        <v>0</v>
      </c>
      <c r="P22" s="21"/>
      <c r="Q22" s="4">
        <f t="shared" si="5"/>
        <v>0</v>
      </c>
      <c r="R22" s="22"/>
      <c r="S22" s="4">
        <f t="shared" si="6"/>
        <v>0</v>
      </c>
      <c r="T22" s="21"/>
      <c r="U22" s="4">
        <f t="shared" si="7"/>
        <v>0</v>
      </c>
      <c r="V22" s="21">
        <v>29.95</v>
      </c>
      <c r="W22" s="4">
        <f t="shared" si="8"/>
        <v>269</v>
      </c>
      <c r="X22" s="9">
        <f t="shared" si="9"/>
        <v>705</v>
      </c>
    </row>
    <row r="23" spans="1:24" ht="12">
      <c r="A23">
        <v>18</v>
      </c>
      <c r="B23" s="1" t="s">
        <v>101</v>
      </c>
      <c r="C23" s="24">
        <v>9.7</v>
      </c>
      <c r="D23" s="13"/>
      <c r="E23" s="6">
        <f t="shared" si="0"/>
        <v>409</v>
      </c>
      <c r="F23" s="21"/>
      <c r="G23" s="4">
        <f t="shared" si="1"/>
        <v>0</v>
      </c>
      <c r="H23" s="24"/>
      <c r="I23" s="14"/>
      <c r="J23" s="6">
        <f t="shared" si="2"/>
        <v>0</v>
      </c>
      <c r="K23" s="21">
        <v>3.38</v>
      </c>
      <c r="L23" s="14"/>
      <c r="M23" s="4">
        <f t="shared" si="3"/>
        <v>226</v>
      </c>
      <c r="N23" s="21"/>
      <c r="O23" s="4">
        <f t="shared" si="4"/>
        <v>0</v>
      </c>
      <c r="P23" s="21"/>
      <c r="Q23" s="4">
        <f t="shared" si="5"/>
        <v>0</v>
      </c>
      <c r="R23" s="22"/>
      <c r="S23" s="4">
        <f t="shared" si="6"/>
        <v>0</v>
      </c>
      <c r="T23" s="21"/>
      <c r="U23" s="4">
        <f t="shared" si="7"/>
        <v>0</v>
      </c>
      <c r="V23" s="21">
        <v>35.98</v>
      </c>
      <c r="W23" s="4">
        <f t="shared" si="8"/>
        <v>352</v>
      </c>
      <c r="X23" s="9">
        <f t="shared" si="9"/>
        <v>987</v>
      </c>
    </row>
    <row r="24" spans="1:24" ht="12">
      <c r="A24">
        <v>19</v>
      </c>
      <c r="B24" s="1" t="s">
        <v>102</v>
      </c>
      <c r="C24" s="24">
        <v>10.4</v>
      </c>
      <c r="D24" s="13"/>
      <c r="E24" s="6">
        <f t="shared" si="0"/>
        <v>268</v>
      </c>
      <c r="F24" s="21"/>
      <c r="G24" s="4">
        <f t="shared" si="1"/>
        <v>0</v>
      </c>
      <c r="H24" s="24"/>
      <c r="I24" s="14"/>
      <c r="J24" s="6">
        <f t="shared" si="2"/>
        <v>0</v>
      </c>
      <c r="K24" s="21">
        <v>3.34</v>
      </c>
      <c r="L24" s="14"/>
      <c r="M24" s="4">
        <f t="shared" si="3"/>
        <v>217</v>
      </c>
      <c r="N24" s="21"/>
      <c r="O24" s="4">
        <f t="shared" si="4"/>
        <v>0</v>
      </c>
      <c r="P24" s="21"/>
      <c r="Q24" s="4">
        <f t="shared" si="5"/>
        <v>0</v>
      </c>
      <c r="R24" s="22"/>
      <c r="S24" s="4">
        <f t="shared" si="6"/>
        <v>0</v>
      </c>
      <c r="T24" s="21"/>
      <c r="U24" s="4">
        <f t="shared" si="7"/>
        <v>0</v>
      </c>
      <c r="V24" s="21">
        <v>25.45</v>
      </c>
      <c r="W24" s="4">
        <f t="shared" si="8"/>
        <v>209</v>
      </c>
      <c r="X24" s="9">
        <f t="shared" si="9"/>
        <v>694</v>
      </c>
    </row>
    <row r="25" spans="1:24" ht="12">
      <c r="A25">
        <v>20</v>
      </c>
      <c r="B25" s="1" t="s">
        <v>103</v>
      </c>
      <c r="C25" s="24">
        <v>10.6</v>
      </c>
      <c r="D25" s="13"/>
      <c r="E25" s="6">
        <f t="shared" si="0"/>
        <v>232</v>
      </c>
      <c r="F25" s="21"/>
      <c r="G25" s="4">
        <f t="shared" si="1"/>
        <v>0</v>
      </c>
      <c r="H25" s="24"/>
      <c r="I25" s="14"/>
      <c r="J25" s="6">
        <f t="shared" si="2"/>
        <v>0</v>
      </c>
      <c r="K25" s="21">
        <v>3.24</v>
      </c>
      <c r="L25" s="14"/>
      <c r="M25" s="4">
        <f t="shared" si="3"/>
        <v>195</v>
      </c>
      <c r="N25" s="21"/>
      <c r="O25" s="4">
        <f t="shared" si="4"/>
        <v>0</v>
      </c>
      <c r="P25" s="21"/>
      <c r="Q25" s="4">
        <f t="shared" si="5"/>
        <v>0</v>
      </c>
      <c r="R25" s="22"/>
      <c r="S25" s="4">
        <f t="shared" si="6"/>
        <v>0</v>
      </c>
      <c r="T25" s="21"/>
      <c r="U25" s="4">
        <f t="shared" si="7"/>
        <v>0</v>
      </c>
      <c r="V25" s="21">
        <v>35.76</v>
      </c>
      <c r="W25" s="4">
        <f t="shared" si="8"/>
        <v>349</v>
      </c>
      <c r="X25" s="9">
        <f t="shared" si="9"/>
        <v>776</v>
      </c>
    </row>
    <row r="26" spans="1:24" ht="12">
      <c r="A26">
        <v>21</v>
      </c>
      <c r="B26" s="1" t="s">
        <v>104</v>
      </c>
      <c r="C26" s="24">
        <v>10.4</v>
      </c>
      <c r="D26" s="13"/>
      <c r="E26" s="6">
        <f t="shared" si="0"/>
        <v>268</v>
      </c>
      <c r="F26" s="21"/>
      <c r="G26" s="4">
        <f t="shared" si="1"/>
        <v>0</v>
      </c>
      <c r="H26" s="24"/>
      <c r="I26" s="14"/>
      <c r="J26" s="6">
        <f t="shared" si="2"/>
        <v>0</v>
      </c>
      <c r="K26" s="21">
        <v>3.1</v>
      </c>
      <c r="L26" s="14"/>
      <c r="M26" s="4">
        <f t="shared" si="3"/>
        <v>165</v>
      </c>
      <c r="N26" s="21"/>
      <c r="O26" s="4">
        <f t="shared" si="4"/>
        <v>0</v>
      </c>
      <c r="P26" s="21"/>
      <c r="Q26" s="4">
        <f t="shared" si="5"/>
        <v>0</v>
      </c>
      <c r="R26" s="22"/>
      <c r="S26" s="4">
        <f t="shared" si="6"/>
        <v>0</v>
      </c>
      <c r="T26" s="21"/>
      <c r="U26" s="4">
        <f t="shared" si="7"/>
        <v>0</v>
      </c>
      <c r="V26" s="21">
        <v>41.05</v>
      </c>
      <c r="W26" s="4">
        <f t="shared" si="8"/>
        <v>422</v>
      </c>
      <c r="X26" s="9">
        <f t="shared" si="9"/>
        <v>855</v>
      </c>
    </row>
    <row r="27" spans="1:24" ht="12">
      <c r="A27">
        <v>22</v>
      </c>
      <c r="B27" s="1" t="s">
        <v>105</v>
      </c>
      <c r="C27" s="24">
        <v>10.6</v>
      </c>
      <c r="D27" s="13"/>
      <c r="E27" s="6">
        <f t="shared" si="0"/>
        <v>232</v>
      </c>
      <c r="F27" s="21"/>
      <c r="G27" s="4">
        <f>IF(N(F27)&gt;0,INT($G$1*POWER((F27-$G$2),$G$3)),0)</f>
        <v>0</v>
      </c>
      <c r="H27" s="24"/>
      <c r="I27" s="14"/>
      <c r="J27" s="6">
        <f>IF(N(H27)&gt;0,INT($J$1*POWER(($J$2-H27),$J$3)),0)</f>
        <v>0</v>
      </c>
      <c r="K27" s="21">
        <v>3.14</v>
      </c>
      <c r="L27" s="14"/>
      <c r="M27" s="4">
        <f t="shared" si="3"/>
        <v>173</v>
      </c>
      <c r="N27" s="21"/>
      <c r="O27" s="4">
        <f t="shared" si="4"/>
        <v>0</v>
      </c>
      <c r="P27" s="21"/>
      <c r="Q27" s="4">
        <f t="shared" si="5"/>
        <v>0</v>
      </c>
      <c r="R27" s="22"/>
      <c r="S27" s="4">
        <f t="shared" si="6"/>
        <v>0</v>
      </c>
      <c r="T27" s="21"/>
      <c r="U27" s="4">
        <f t="shared" si="7"/>
        <v>0</v>
      </c>
      <c r="V27" s="21">
        <v>28.01</v>
      </c>
      <c r="W27" s="4">
        <f t="shared" si="8"/>
        <v>243</v>
      </c>
      <c r="X27" s="9">
        <f t="shared" si="9"/>
        <v>648</v>
      </c>
    </row>
    <row r="28" spans="1:24" ht="12">
      <c r="A28">
        <v>23</v>
      </c>
      <c r="B28" s="1" t="s">
        <v>106</v>
      </c>
      <c r="C28" s="24">
        <v>10.7</v>
      </c>
      <c r="D28" s="13"/>
      <c r="E28" s="6">
        <f t="shared" si="0"/>
        <v>215</v>
      </c>
      <c r="F28" s="21"/>
      <c r="G28" s="4">
        <f t="shared" si="1"/>
        <v>0</v>
      </c>
      <c r="H28" s="24"/>
      <c r="I28" s="14"/>
      <c r="J28" s="6">
        <f t="shared" si="2"/>
        <v>0</v>
      </c>
      <c r="K28" s="21">
        <v>3.1</v>
      </c>
      <c r="L28" s="14"/>
      <c r="M28" s="4">
        <f t="shared" si="3"/>
        <v>165</v>
      </c>
      <c r="N28" s="21"/>
      <c r="O28" s="4">
        <f t="shared" si="4"/>
        <v>0</v>
      </c>
      <c r="P28" s="21"/>
      <c r="Q28" s="4">
        <f t="shared" si="5"/>
        <v>0</v>
      </c>
      <c r="R28" s="22"/>
      <c r="S28" s="4">
        <f t="shared" si="6"/>
        <v>0</v>
      </c>
      <c r="T28" s="21"/>
      <c r="U28" s="4">
        <f t="shared" si="7"/>
        <v>0</v>
      </c>
      <c r="V28" s="21">
        <v>35.09</v>
      </c>
      <c r="W28" s="4">
        <f t="shared" si="8"/>
        <v>340</v>
      </c>
      <c r="X28" s="9">
        <f t="shared" si="9"/>
        <v>720</v>
      </c>
    </row>
    <row r="29" spans="1:24" ht="12">
      <c r="A29">
        <v>24</v>
      </c>
      <c r="B29" s="1" t="s">
        <v>107</v>
      </c>
      <c r="C29" s="24">
        <v>12</v>
      </c>
      <c r="D29" s="13"/>
      <c r="E29" s="6">
        <f t="shared" si="0"/>
        <v>45</v>
      </c>
      <c r="F29" s="21"/>
      <c r="G29" s="4">
        <f t="shared" si="1"/>
        <v>0</v>
      </c>
      <c r="H29" s="24"/>
      <c r="I29" s="14"/>
      <c r="J29" s="6">
        <f t="shared" si="2"/>
        <v>0</v>
      </c>
      <c r="K29" s="21">
        <v>2.54</v>
      </c>
      <c r="L29" s="14"/>
      <c r="M29" s="4">
        <f t="shared" si="3"/>
        <v>64</v>
      </c>
      <c r="N29" s="21"/>
      <c r="O29" s="4">
        <f t="shared" si="4"/>
        <v>0</v>
      </c>
      <c r="P29" s="21"/>
      <c r="Q29" s="4">
        <f t="shared" si="5"/>
        <v>0</v>
      </c>
      <c r="R29" s="22"/>
      <c r="S29" s="4">
        <f t="shared" si="6"/>
        <v>0</v>
      </c>
      <c r="T29" s="21"/>
      <c r="U29" s="4">
        <f t="shared" si="7"/>
        <v>0</v>
      </c>
      <c r="V29" s="21">
        <v>16.71</v>
      </c>
      <c r="W29" s="4">
        <f t="shared" si="8"/>
        <v>94</v>
      </c>
      <c r="X29" s="9">
        <f t="shared" si="9"/>
        <v>203</v>
      </c>
    </row>
    <row r="30" spans="2:24" ht="12">
      <c r="B30" s="1"/>
      <c r="C30" s="24"/>
      <c r="D30" s="13"/>
      <c r="E30" s="6">
        <f t="shared" si="0"/>
        <v>0</v>
      </c>
      <c r="F30" s="21"/>
      <c r="G30" s="4">
        <f t="shared" si="1"/>
        <v>0</v>
      </c>
      <c r="H30" s="24"/>
      <c r="I30" s="14"/>
      <c r="J30" s="6">
        <f t="shared" si="2"/>
        <v>0</v>
      </c>
      <c r="K30" s="21"/>
      <c r="L30" s="14"/>
      <c r="M30" s="4">
        <f t="shared" si="3"/>
        <v>0</v>
      </c>
      <c r="N30" s="21"/>
      <c r="O30" s="4">
        <f t="shared" si="4"/>
        <v>0</v>
      </c>
      <c r="P30" s="21"/>
      <c r="Q30" s="4">
        <f t="shared" si="5"/>
        <v>0</v>
      </c>
      <c r="R30" s="22"/>
      <c r="S30" s="4">
        <f t="shared" si="6"/>
        <v>0</v>
      </c>
      <c r="T30" s="21"/>
      <c r="U30" s="4">
        <f t="shared" si="7"/>
        <v>0</v>
      </c>
      <c r="V30" s="21"/>
      <c r="W30" s="4">
        <f t="shared" si="8"/>
        <v>0</v>
      </c>
      <c r="X30" s="9">
        <f t="shared" si="9"/>
        <v>0</v>
      </c>
    </row>
    <row r="31" spans="2:24" ht="12">
      <c r="B31" s="1"/>
      <c r="C31" s="24"/>
      <c r="D31" s="13"/>
      <c r="E31" s="6">
        <f t="shared" si="0"/>
        <v>0</v>
      </c>
      <c r="F31" s="21"/>
      <c r="G31" s="4">
        <f t="shared" si="1"/>
        <v>0</v>
      </c>
      <c r="H31" s="24"/>
      <c r="I31" s="14"/>
      <c r="J31" s="6">
        <f t="shared" si="2"/>
        <v>0</v>
      </c>
      <c r="K31" s="21"/>
      <c r="L31" s="14"/>
      <c r="M31" s="4">
        <f>IF(N(K31)&gt;0,INT($M$1*POWER((100*K31-$M$2),$M$3)),0)</f>
        <v>0</v>
      </c>
      <c r="N31" s="21"/>
      <c r="O31" s="4">
        <f t="shared" si="4"/>
        <v>0</v>
      </c>
      <c r="P31" s="21"/>
      <c r="Q31" s="4">
        <f t="shared" si="5"/>
        <v>0</v>
      </c>
      <c r="R31" s="22"/>
      <c r="S31" s="4">
        <f t="shared" si="6"/>
        <v>0</v>
      </c>
      <c r="T31" s="21"/>
      <c r="U31" s="4">
        <f t="shared" si="7"/>
        <v>0</v>
      </c>
      <c r="V31" s="21"/>
      <c r="W31" s="4">
        <f t="shared" si="8"/>
        <v>0</v>
      </c>
      <c r="X31" s="9">
        <f t="shared" si="9"/>
        <v>0</v>
      </c>
    </row>
    <row r="32" spans="2:24" ht="12">
      <c r="B32" s="1"/>
      <c r="C32" s="24"/>
      <c r="D32" s="13"/>
      <c r="E32" s="6">
        <f t="shared" si="0"/>
        <v>0</v>
      </c>
      <c r="F32" s="21"/>
      <c r="G32" s="4">
        <f t="shared" si="1"/>
        <v>0</v>
      </c>
      <c r="H32" s="24"/>
      <c r="I32" s="14"/>
      <c r="J32" s="6">
        <f t="shared" si="2"/>
        <v>0</v>
      </c>
      <c r="K32" s="21"/>
      <c r="L32" s="14"/>
      <c r="M32" s="4">
        <f t="shared" si="3"/>
        <v>0</v>
      </c>
      <c r="N32" s="21"/>
      <c r="O32" s="4">
        <f t="shared" si="4"/>
        <v>0</v>
      </c>
      <c r="P32" s="21"/>
      <c r="Q32" s="4">
        <f t="shared" si="5"/>
        <v>0</v>
      </c>
      <c r="R32" s="22"/>
      <c r="S32" s="4">
        <f t="shared" si="6"/>
        <v>0</v>
      </c>
      <c r="T32" s="21"/>
      <c r="U32" s="4">
        <f t="shared" si="7"/>
        <v>0</v>
      </c>
      <c r="V32" s="21"/>
      <c r="W32" s="4">
        <f t="shared" si="8"/>
        <v>0</v>
      </c>
      <c r="X32" s="9">
        <f t="shared" si="9"/>
        <v>0</v>
      </c>
    </row>
    <row r="33" spans="2:24" ht="12">
      <c r="B33" s="1"/>
      <c r="C33" s="24"/>
      <c r="D33" s="13"/>
      <c r="E33" s="6">
        <f t="shared" si="0"/>
        <v>0</v>
      </c>
      <c r="F33" s="21"/>
      <c r="G33" s="4">
        <f t="shared" si="1"/>
        <v>0</v>
      </c>
      <c r="H33" s="24"/>
      <c r="I33" s="14"/>
      <c r="J33" s="6">
        <f t="shared" si="2"/>
        <v>0</v>
      </c>
      <c r="K33" s="21"/>
      <c r="L33" s="14"/>
      <c r="M33" s="4">
        <f t="shared" si="3"/>
        <v>0</v>
      </c>
      <c r="N33" s="21"/>
      <c r="O33" s="4">
        <f t="shared" si="4"/>
        <v>0</v>
      </c>
      <c r="P33" s="21"/>
      <c r="Q33" s="4">
        <f t="shared" si="5"/>
        <v>0</v>
      </c>
      <c r="R33" s="22"/>
      <c r="S33" s="4">
        <f t="shared" si="6"/>
        <v>0</v>
      </c>
      <c r="T33" s="21"/>
      <c r="U33" s="4">
        <f t="shared" si="7"/>
        <v>0</v>
      </c>
      <c r="V33" s="21"/>
      <c r="W33" s="4">
        <f t="shared" si="8"/>
        <v>0</v>
      </c>
      <c r="X33" s="9">
        <f t="shared" si="9"/>
        <v>0</v>
      </c>
    </row>
    <row r="34" spans="2:24" ht="12">
      <c r="B34" s="1"/>
      <c r="C34" s="24"/>
      <c r="D34" s="13"/>
      <c r="E34" s="6">
        <f t="shared" si="0"/>
        <v>0</v>
      </c>
      <c r="F34" s="21"/>
      <c r="G34" s="4">
        <f t="shared" si="1"/>
        <v>0</v>
      </c>
      <c r="H34" s="24"/>
      <c r="I34" s="14"/>
      <c r="J34" s="6">
        <f t="shared" si="2"/>
        <v>0</v>
      </c>
      <c r="K34" s="21"/>
      <c r="L34" s="14"/>
      <c r="M34" s="4">
        <f t="shared" si="3"/>
        <v>0</v>
      </c>
      <c r="N34" s="21"/>
      <c r="O34" s="4">
        <f t="shared" si="4"/>
        <v>0</v>
      </c>
      <c r="P34" s="21"/>
      <c r="Q34" s="4">
        <f t="shared" si="5"/>
        <v>0</v>
      </c>
      <c r="R34" s="22"/>
      <c r="S34" s="4">
        <f t="shared" si="6"/>
        <v>0</v>
      </c>
      <c r="T34" s="21"/>
      <c r="U34" s="4">
        <f t="shared" si="7"/>
        <v>0</v>
      </c>
      <c r="V34" s="21"/>
      <c r="W34" s="4">
        <f t="shared" si="8"/>
        <v>0</v>
      </c>
      <c r="X34" s="9">
        <f t="shared" si="9"/>
        <v>0</v>
      </c>
    </row>
    <row r="35" spans="2:24" ht="12">
      <c r="B35" s="1"/>
      <c r="C35" s="24"/>
      <c r="D35" s="13"/>
      <c r="E35" s="6">
        <f t="shared" si="0"/>
        <v>0</v>
      </c>
      <c r="F35" s="21"/>
      <c r="G35" s="4">
        <f t="shared" si="1"/>
        <v>0</v>
      </c>
      <c r="H35" s="24"/>
      <c r="I35" s="14"/>
      <c r="J35" s="6">
        <f t="shared" si="2"/>
        <v>0</v>
      </c>
      <c r="K35" s="21"/>
      <c r="L35" s="14"/>
      <c r="M35" s="4">
        <f t="shared" si="3"/>
        <v>0</v>
      </c>
      <c r="N35" s="21"/>
      <c r="O35" s="4">
        <f t="shared" si="4"/>
        <v>0</v>
      </c>
      <c r="P35" s="21"/>
      <c r="Q35" s="4">
        <f t="shared" si="5"/>
        <v>0</v>
      </c>
      <c r="R35" s="22"/>
      <c r="S35" s="4">
        <f t="shared" si="6"/>
        <v>0</v>
      </c>
      <c r="T35" s="21"/>
      <c r="U35" s="4">
        <f t="shared" si="7"/>
        <v>0</v>
      </c>
      <c r="V35" s="21"/>
      <c r="W35" s="4">
        <f t="shared" si="8"/>
        <v>0</v>
      </c>
      <c r="X35" s="9">
        <f t="shared" si="9"/>
        <v>0</v>
      </c>
    </row>
    <row r="36" spans="2:24" ht="12">
      <c r="B36" s="1"/>
      <c r="C36" s="24"/>
      <c r="D36" s="13"/>
      <c r="E36" s="6">
        <f t="shared" si="0"/>
        <v>0</v>
      </c>
      <c r="F36" s="21"/>
      <c r="G36" s="4">
        <f t="shared" si="1"/>
        <v>0</v>
      </c>
      <c r="H36" s="24"/>
      <c r="I36" s="14"/>
      <c r="J36" s="6">
        <f t="shared" si="2"/>
        <v>0</v>
      </c>
      <c r="K36" s="21"/>
      <c r="L36" s="14"/>
      <c r="M36" s="4">
        <f t="shared" si="3"/>
        <v>0</v>
      </c>
      <c r="N36" s="21"/>
      <c r="O36" s="4">
        <f t="shared" si="4"/>
        <v>0</v>
      </c>
      <c r="P36" s="21"/>
      <c r="Q36" s="4">
        <f t="shared" si="5"/>
        <v>0</v>
      </c>
      <c r="R36" s="22"/>
      <c r="S36" s="4">
        <f t="shared" si="6"/>
        <v>0</v>
      </c>
      <c r="T36" s="21"/>
      <c r="U36" s="4">
        <f t="shared" si="7"/>
        <v>0</v>
      </c>
      <c r="V36" s="21"/>
      <c r="W36" s="4">
        <f t="shared" si="8"/>
        <v>0</v>
      </c>
      <c r="X36" s="9">
        <f t="shared" si="9"/>
        <v>0</v>
      </c>
    </row>
    <row r="37" spans="2:24" ht="12">
      <c r="B37" s="1"/>
      <c r="C37" s="24"/>
      <c r="D37" s="13"/>
      <c r="E37" s="6">
        <f t="shared" si="0"/>
        <v>0</v>
      </c>
      <c r="F37" s="21"/>
      <c r="G37" s="4">
        <f t="shared" si="1"/>
        <v>0</v>
      </c>
      <c r="H37" s="24"/>
      <c r="I37" s="14"/>
      <c r="J37" s="6">
        <f t="shared" si="2"/>
        <v>0</v>
      </c>
      <c r="K37" s="21"/>
      <c r="L37" s="14"/>
      <c r="M37" s="4">
        <f t="shared" si="3"/>
        <v>0</v>
      </c>
      <c r="N37" s="21"/>
      <c r="O37" s="4">
        <f t="shared" si="4"/>
        <v>0</v>
      </c>
      <c r="P37" s="21"/>
      <c r="Q37" s="4">
        <f t="shared" si="5"/>
        <v>0</v>
      </c>
      <c r="R37" s="22"/>
      <c r="S37" s="4">
        <f t="shared" si="6"/>
        <v>0</v>
      </c>
      <c r="T37" s="21"/>
      <c r="U37" s="4">
        <f t="shared" si="7"/>
        <v>0</v>
      </c>
      <c r="V37" s="21"/>
      <c r="W37" s="4">
        <f t="shared" si="8"/>
        <v>0</v>
      </c>
      <c r="X37" s="9">
        <f t="shared" si="9"/>
        <v>0</v>
      </c>
    </row>
    <row r="38" spans="2:24" ht="12">
      <c r="B38" s="1"/>
      <c r="C38" s="24"/>
      <c r="D38" s="13"/>
      <c r="E38" s="6">
        <f t="shared" si="0"/>
        <v>0</v>
      </c>
      <c r="F38" s="21"/>
      <c r="G38" s="4">
        <f t="shared" si="1"/>
        <v>0</v>
      </c>
      <c r="H38" s="24"/>
      <c r="I38" s="14"/>
      <c r="J38" s="6">
        <f t="shared" si="2"/>
        <v>0</v>
      </c>
      <c r="K38" s="21"/>
      <c r="L38" s="14"/>
      <c r="M38" s="4">
        <f t="shared" si="3"/>
        <v>0</v>
      </c>
      <c r="N38" s="21"/>
      <c r="O38" s="4">
        <f t="shared" si="4"/>
        <v>0</v>
      </c>
      <c r="P38" s="21"/>
      <c r="Q38" s="4">
        <f t="shared" si="5"/>
        <v>0</v>
      </c>
      <c r="R38" s="22"/>
      <c r="S38" s="4">
        <f t="shared" si="6"/>
        <v>0</v>
      </c>
      <c r="T38" s="21"/>
      <c r="U38" s="4">
        <f t="shared" si="7"/>
        <v>0</v>
      </c>
      <c r="V38" s="21"/>
      <c r="W38" s="4">
        <f t="shared" si="8"/>
        <v>0</v>
      </c>
      <c r="X38" s="9">
        <f t="shared" si="9"/>
        <v>0</v>
      </c>
    </row>
    <row r="39" spans="2:24" ht="12">
      <c r="B39" s="1"/>
      <c r="C39" s="24"/>
      <c r="D39" s="13"/>
      <c r="E39" s="6">
        <f t="shared" si="0"/>
        <v>0</v>
      </c>
      <c r="F39" s="21"/>
      <c r="G39" s="4">
        <f t="shared" si="1"/>
        <v>0</v>
      </c>
      <c r="H39" s="24"/>
      <c r="I39" s="14"/>
      <c r="J39" s="6">
        <f t="shared" si="2"/>
        <v>0</v>
      </c>
      <c r="K39" s="21"/>
      <c r="L39" s="14"/>
      <c r="M39" s="4">
        <f t="shared" si="3"/>
        <v>0</v>
      </c>
      <c r="N39" s="21"/>
      <c r="O39" s="4">
        <f t="shared" si="4"/>
        <v>0</v>
      </c>
      <c r="P39" s="21"/>
      <c r="Q39" s="4">
        <f t="shared" si="5"/>
        <v>0</v>
      </c>
      <c r="R39" s="22"/>
      <c r="S39" s="4">
        <f t="shared" si="6"/>
        <v>0</v>
      </c>
      <c r="T39" s="21"/>
      <c r="U39" s="4">
        <f t="shared" si="7"/>
        <v>0</v>
      </c>
      <c r="V39" s="21"/>
      <c r="W39" s="4">
        <f t="shared" si="8"/>
        <v>0</v>
      </c>
      <c r="X39" s="9">
        <f t="shared" si="9"/>
        <v>0</v>
      </c>
    </row>
    <row r="40" spans="2:24" ht="12">
      <c r="B40" s="1"/>
      <c r="C40" s="24"/>
      <c r="D40" s="13"/>
      <c r="E40" s="6">
        <f t="shared" si="0"/>
        <v>0</v>
      </c>
      <c r="F40" s="21"/>
      <c r="G40" s="4">
        <f t="shared" si="1"/>
        <v>0</v>
      </c>
      <c r="H40" s="24"/>
      <c r="I40" s="14"/>
      <c r="J40" s="6">
        <f t="shared" si="2"/>
        <v>0</v>
      </c>
      <c r="K40" s="21"/>
      <c r="L40" s="14"/>
      <c r="M40" s="4">
        <f t="shared" si="3"/>
        <v>0</v>
      </c>
      <c r="N40" s="21"/>
      <c r="O40" s="4">
        <f t="shared" si="4"/>
        <v>0</v>
      </c>
      <c r="P40" s="21"/>
      <c r="Q40" s="4">
        <f t="shared" si="5"/>
        <v>0</v>
      </c>
      <c r="R40" s="22"/>
      <c r="S40" s="4">
        <f t="shared" si="6"/>
        <v>0</v>
      </c>
      <c r="T40" s="21"/>
      <c r="U40" s="4">
        <f t="shared" si="7"/>
        <v>0</v>
      </c>
      <c r="V40" s="21"/>
      <c r="W40" s="4">
        <f t="shared" si="8"/>
        <v>0</v>
      </c>
      <c r="X40" s="9">
        <f t="shared" si="9"/>
        <v>0</v>
      </c>
    </row>
    <row r="41" spans="2:24" ht="12">
      <c r="B41" s="1"/>
      <c r="C41" s="24"/>
      <c r="D41" s="13"/>
      <c r="E41" s="6">
        <f t="shared" si="0"/>
        <v>0</v>
      </c>
      <c r="F41" s="21"/>
      <c r="G41" s="4">
        <f t="shared" si="1"/>
        <v>0</v>
      </c>
      <c r="H41" s="24"/>
      <c r="I41" s="14"/>
      <c r="J41" s="6">
        <f t="shared" si="2"/>
        <v>0</v>
      </c>
      <c r="K41" s="21"/>
      <c r="L41" s="14"/>
      <c r="M41" s="4">
        <f t="shared" si="3"/>
        <v>0</v>
      </c>
      <c r="N41" s="21"/>
      <c r="O41" s="4">
        <f t="shared" si="4"/>
        <v>0</v>
      </c>
      <c r="P41" s="21"/>
      <c r="Q41" s="4">
        <f t="shared" si="5"/>
        <v>0</v>
      </c>
      <c r="R41" s="22"/>
      <c r="S41" s="4">
        <f t="shared" si="6"/>
        <v>0</v>
      </c>
      <c r="T41" s="21"/>
      <c r="U41" s="4">
        <f t="shared" si="7"/>
        <v>0</v>
      </c>
      <c r="V41" s="21"/>
      <c r="W41" s="4">
        <f t="shared" si="8"/>
        <v>0</v>
      </c>
      <c r="X41" s="9">
        <f t="shared" si="9"/>
        <v>0</v>
      </c>
    </row>
    <row r="42" spans="2:24" ht="12">
      <c r="B42" s="1"/>
      <c r="C42" s="24"/>
      <c r="D42" s="13"/>
      <c r="E42" s="6">
        <f t="shared" si="0"/>
        <v>0</v>
      </c>
      <c r="F42" s="21"/>
      <c r="G42" s="4">
        <f t="shared" si="1"/>
        <v>0</v>
      </c>
      <c r="H42" s="24"/>
      <c r="I42" s="14"/>
      <c r="J42" s="6">
        <f t="shared" si="2"/>
        <v>0</v>
      </c>
      <c r="K42" s="21"/>
      <c r="L42" s="14"/>
      <c r="M42" s="4">
        <f t="shared" si="3"/>
        <v>0</v>
      </c>
      <c r="N42" s="21"/>
      <c r="O42" s="4">
        <f t="shared" si="4"/>
        <v>0</v>
      </c>
      <c r="P42" s="21"/>
      <c r="Q42" s="4">
        <f t="shared" si="5"/>
        <v>0</v>
      </c>
      <c r="R42" s="22"/>
      <c r="S42" s="4">
        <f t="shared" si="6"/>
        <v>0</v>
      </c>
      <c r="T42" s="21"/>
      <c r="U42" s="4">
        <f t="shared" si="7"/>
        <v>0</v>
      </c>
      <c r="V42" s="21"/>
      <c r="W42" s="4">
        <f t="shared" si="8"/>
        <v>0</v>
      </c>
      <c r="X42" s="9">
        <f t="shared" si="9"/>
        <v>0</v>
      </c>
    </row>
  </sheetData>
  <printOptions/>
  <pageMargins left="0.75" right="0.75" top="0.82" bottom="0.26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3"/>
  <dimension ref="A1:X50"/>
  <sheetViews>
    <sheetView zoomScale="125" zoomScaleNormal="125" workbookViewId="0" topLeftCell="A1">
      <pane xSplit="2" ySplit="4" topLeftCell="C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29" sqref="B29"/>
    </sheetView>
  </sheetViews>
  <sheetFormatPr defaultColWidth="11.421875" defaultRowHeight="12.75"/>
  <cols>
    <col min="1" max="1" width="3.421875" style="0" customWidth="1"/>
    <col min="2" max="2" width="33.421875" style="0" customWidth="1"/>
    <col min="3" max="3" width="5.421875" style="0" customWidth="1"/>
    <col min="4" max="4" width="3.8515625" style="0" customWidth="1"/>
    <col min="5" max="5" width="6.421875" style="0" customWidth="1"/>
    <col min="6" max="6" width="4.7109375" style="0" customWidth="1"/>
    <col min="7" max="7" width="4.421875" style="0" customWidth="1"/>
    <col min="8" max="8" width="5.00390625" style="0" customWidth="1"/>
    <col min="9" max="9" width="5.7109375" style="0" customWidth="1"/>
    <col min="10" max="10" width="4.140625" style="0" customWidth="1"/>
    <col min="11" max="11" width="5.140625" style="0" customWidth="1"/>
    <col min="12" max="12" width="4.7109375" style="0" customWidth="1"/>
    <col min="13" max="13" width="6.00390625" style="0" customWidth="1"/>
    <col min="14" max="14" width="4.7109375" style="0" customWidth="1"/>
    <col min="15" max="15" width="7.140625" style="0" customWidth="1"/>
    <col min="16" max="16" width="5.421875" style="0" customWidth="1"/>
    <col min="17" max="17" width="5.28125" style="0" customWidth="1"/>
    <col min="18" max="18" width="6.7109375" style="0" customWidth="1"/>
    <col min="19" max="19" width="5.8515625" style="0" customWidth="1"/>
    <col min="20" max="20" width="5.7109375" style="0" customWidth="1"/>
    <col min="21" max="21" width="4.421875" style="0" customWidth="1"/>
    <col min="22" max="22" width="6.00390625" style="0" customWidth="1"/>
    <col min="23" max="23" width="5.421875" style="0" customWidth="1"/>
    <col min="24" max="24" width="7.8515625" style="0" customWidth="1"/>
    <col min="25" max="16384" width="8.8515625" style="0" customWidth="1"/>
  </cols>
  <sheetData>
    <row r="1" spans="2:23" s="15" customFormat="1" ht="9.75">
      <c r="B1" s="19" t="s">
        <v>10</v>
      </c>
      <c r="E1" s="16">
        <v>58.6</v>
      </c>
      <c r="H1" s="16">
        <v>0.1</v>
      </c>
      <c r="K1" s="16">
        <v>20.11</v>
      </c>
      <c r="M1" s="16">
        <v>0.3137</v>
      </c>
      <c r="O1" s="16">
        <v>0.683</v>
      </c>
      <c r="Q1" s="16">
        <v>10.25</v>
      </c>
      <c r="S1" s="16">
        <v>0.0886</v>
      </c>
      <c r="U1" s="16">
        <v>51.9</v>
      </c>
      <c r="W1" s="16">
        <v>16.13</v>
      </c>
    </row>
    <row r="2" spans="2:23" s="15" customFormat="1" ht="9.75">
      <c r="B2" s="20" t="s">
        <v>11</v>
      </c>
      <c r="E2" s="16">
        <v>13.1</v>
      </c>
      <c r="H2" s="16">
        <v>187</v>
      </c>
      <c r="K2" s="16">
        <v>17.7</v>
      </c>
      <c r="M2" s="16">
        <v>82</v>
      </c>
      <c r="O2" s="16">
        <v>62</v>
      </c>
      <c r="Q2" s="16">
        <v>8.7</v>
      </c>
      <c r="S2" s="16">
        <v>332</v>
      </c>
      <c r="U2" s="16">
        <v>1.2</v>
      </c>
      <c r="W2" s="16">
        <v>3.5</v>
      </c>
    </row>
    <row r="3" spans="2:23" s="15" customFormat="1" ht="9.75">
      <c r="B3" s="20" t="s">
        <v>12</v>
      </c>
      <c r="E3" s="16">
        <v>1.69</v>
      </c>
      <c r="H3" s="16">
        <v>1.54</v>
      </c>
      <c r="K3" s="16">
        <v>1.81</v>
      </c>
      <c r="M3" s="16">
        <v>1.46</v>
      </c>
      <c r="O3" s="16">
        <v>1.542</v>
      </c>
      <c r="Q3" s="16">
        <v>1.07</v>
      </c>
      <c r="S3" s="16">
        <v>1.84</v>
      </c>
      <c r="U3" s="16">
        <v>1.19</v>
      </c>
      <c r="W3" s="16">
        <v>1.12</v>
      </c>
    </row>
    <row r="4" spans="2:24" ht="12">
      <c r="B4" s="2" t="s">
        <v>9</v>
      </c>
      <c r="C4" s="8" t="s">
        <v>4</v>
      </c>
      <c r="D4" s="8"/>
      <c r="E4" s="8"/>
      <c r="F4" s="8" t="s">
        <v>3</v>
      </c>
      <c r="G4" s="8"/>
      <c r="H4" s="8"/>
      <c r="I4" s="8" t="s">
        <v>78</v>
      </c>
      <c r="J4" s="8"/>
      <c r="K4" s="7"/>
      <c r="L4" s="8" t="s">
        <v>5</v>
      </c>
      <c r="M4" s="8"/>
      <c r="N4" s="8" t="s">
        <v>6</v>
      </c>
      <c r="O4" s="8"/>
      <c r="P4" s="8" t="s">
        <v>7</v>
      </c>
      <c r="Q4" s="8"/>
      <c r="R4" s="8" t="s">
        <v>1</v>
      </c>
      <c r="S4" s="8"/>
      <c r="T4" s="8" t="s">
        <v>2</v>
      </c>
      <c r="U4" s="8"/>
      <c r="V4" s="8" t="s">
        <v>8</v>
      </c>
      <c r="W4" s="8"/>
      <c r="X4" s="2" t="s">
        <v>76</v>
      </c>
    </row>
    <row r="5" spans="2:24" ht="12">
      <c r="B5" s="26" t="s">
        <v>21</v>
      </c>
      <c r="C5" s="24"/>
      <c r="D5" s="13"/>
      <c r="E5" s="6"/>
      <c r="F5" s="21"/>
      <c r="G5" s="14"/>
      <c r="H5" s="4"/>
      <c r="I5" s="24"/>
      <c r="J5" s="14"/>
      <c r="K5" s="6"/>
      <c r="L5" s="21"/>
      <c r="M5" s="4"/>
      <c r="N5" s="21"/>
      <c r="O5" s="4"/>
      <c r="P5" s="21"/>
      <c r="Q5" s="4"/>
      <c r="R5" s="22"/>
      <c r="S5" s="4"/>
      <c r="T5" s="21"/>
      <c r="U5" s="4"/>
      <c r="V5" s="21"/>
      <c r="W5" s="4"/>
      <c r="X5" s="9"/>
    </row>
    <row r="6" spans="1:24" ht="12">
      <c r="A6">
        <v>1</v>
      </c>
      <c r="B6" s="3" t="s">
        <v>36</v>
      </c>
      <c r="C6" s="24">
        <v>11</v>
      </c>
      <c r="D6" s="13"/>
      <c r="E6" s="6">
        <f>IF(N(C6)&gt;0,INT($E$1*POWER(($E$2-C6-0.24),$E$3)),0)</f>
        <v>167</v>
      </c>
      <c r="F6" s="21"/>
      <c r="G6" s="14"/>
      <c r="H6" s="4">
        <f>IF(N(F6)&gt;0,INT($H$1*POWER((100*F6-$H$2),$H$3)),0)</f>
        <v>0</v>
      </c>
      <c r="I6" s="24"/>
      <c r="J6" s="14"/>
      <c r="K6" s="6">
        <f>IF(N(I6)&gt;0,INT($K$1*POWER(($K$2-I6-0.24),$K$3)),0)</f>
        <v>0</v>
      </c>
      <c r="L6" s="21"/>
      <c r="M6" s="4">
        <f>IF(N(L6)&gt;0,INT($M$1*POWER((100*L6-$M$2),$M$3)),0)</f>
        <v>0</v>
      </c>
      <c r="N6" s="21">
        <v>1.2</v>
      </c>
      <c r="O6" s="4">
        <f>IF(N(N6)&gt;0,INT($O$1*POWER((100*N6-$O$2),$O$3)),0)</f>
        <v>357</v>
      </c>
      <c r="P6" s="21">
        <v>52</v>
      </c>
      <c r="Q6" s="4">
        <f>IF(N(P6)&gt;0,INT($Q$1*POWER((P6-$Q$2),$Q$3)),0)</f>
        <v>577</v>
      </c>
      <c r="R6" s="22"/>
      <c r="S6" s="4">
        <f>PointsLongDist(R6,$S$1,$S$2,$S$3)</f>
        <v>0</v>
      </c>
      <c r="T6" s="21"/>
      <c r="U6" s="4">
        <f>IF(N(T6)&gt;0,INT($U$1*POWER((T6-$U$2),$U$3)),0)</f>
        <v>0</v>
      </c>
      <c r="V6" s="21"/>
      <c r="W6" s="4">
        <f>IF(N(V6)&gt;0,INT($W$1*POWER((V6-$W$2),$W$3)),0)</f>
        <v>0</v>
      </c>
      <c r="X6" s="9">
        <f>E6+H6+K6+M6+O6+Q6+S6+U6+W6</f>
        <v>1101</v>
      </c>
    </row>
    <row r="7" spans="1:24" ht="12">
      <c r="A7">
        <v>2</v>
      </c>
      <c r="B7" s="3" t="s">
        <v>37</v>
      </c>
      <c r="C7" s="24">
        <v>9.2</v>
      </c>
      <c r="D7" s="13"/>
      <c r="E7" s="6">
        <f>IF(N(C7)&gt;0,INT($E$1*POWER(($E$2-C7-0.24),$E$3)),0)</f>
        <v>525</v>
      </c>
      <c r="F7" s="21"/>
      <c r="G7" s="14"/>
      <c r="H7" s="4">
        <f>IF(N(F7)&gt;0,INT($H$1*POWER((100*F7-$H$2),$H$3)),0)</f>
        <v>0</v>
      </c>
      <c r="I7" s="24"/>
      <c r="J7" s="14"/>
      <c r="K7" s="6">
        <f>IF(N(I7)&gt;0,INT($K$1*POWER(($K$2-I7-0.24),$K$3)),0)</f>
        <v>0</v>
      </c>
      <c r="L7" s="21"/>
      <c r="M7" s="4">
        <f>IF(N(L7)&gt;0,INT($M$1*POWER((100*L7-$M$2),$M$3)),0)</f>
        <v>0</v>
      </c>
      <c r="N7" s="21">
        <v>1.25</v>
      </c>
      <c r="O7" s="4">
        <f>IF(N(N7)&gt;0,INT($O$1*POWER((100*N7-$O$2),$O$3)),0)</f>
        <v>406</v>
      </c>
      <c r="P7" s="21">
        <v>50.34</v>
      </c>
      <c r="Q7" s="4">
        <f>IF(N(P7)&gt;0,INT($Q$1*POWER((P7-$Q$2),$Q$3)),0)</f>
        <v>554</v>
      </c>
      <c r="R7" s="22"/>
      <c r="S7" s="4">
        <f>PointsLongDist(R7,$S$1,$S$2,$S$3)</f>
        <v>0</v>
      </c>
      <c r="T7" s="21"/>
      <c r="U7" s="4">
        <f>IF(N(T7)&gt;0,INT($U$1*POWER((T7-$U$2),$U$3)),0)</f>
        <v>0</v>
      </c>
      <c r="V7" s="21"/>
      <c r="W7" s="4">
        <f>IF(N(V7)&gt;0,INT($W$1*POWER((V7-$W$2),$W$3)),0)</f>
        <v>0</v>
      </c>
      <c r="X7" s="9">
        <f>E7+H7+K7+M7+O7+Q7+S7+U7+W7</f>
        <v>1485</v>
      </c>
    </row>
    <row r="8" spans="1:24" ht="12">
      <c r="A8">
        <v>3</v>
      </c>
      <c r="B8" s="3" t="s">
        <v>38</v>
      </c>
      <c r="C8" s="24">
        <v>9.3</v>
      </c>
      <c r="D8" s="13"/>
      <c r="E8" s="6">
        <f>IF(N(C8)&gt;0,INT($E$1*POWER(($E$2-C8-0.24),$E$3)),0)</f>
        <v>501</v>
      </c>
      <c r="F8" s="21"/>
      <c r="G8" s="14"/>
      <c r="H8" s="4">
        <f>IF(N(F8)&gt;0,INT($H$1*POWER((100*F8-$H$2),$H$3)),0)</f>
        <v>0</v>
      </c>
      <c r="I8" s="24"/>
      <c r="J8" s="14"/>
      <c r="K8" s="6">
        <f>IF(N(I8)&gt;0,INT($K$1*POWER(($K$2-I8-0.24),$K$3)),0)</f>
        <v>0</v>
      </c>
      <c r="L8" s="21"/>
      <c r="M8" s="4">
        <f>IF(N(L8)&gt;0,INT($M$1*POWER((100*L8-$M$2),$M$3)),0)</f>
        <v>0</v>
      </c>
      <c r="N8" s="21">
        <v>1.2</v>
      </c>
      <c r="O8" s="4">
        <f>IF(N(N8)&gt;0,INT($O$1*POWER((100*N8-$O$2),$O$3)),0)</f>
        <v>357</v>
      </c>
      <c r="P8" s="21">
        <v>49.45</v>
      </c>
      <c r="Q8" s="4">
        <f>IF(N(P8)&gt;0,INT($Q$1*POWER((P8-$Q$2),$Q$3)),0)</f>
        <v>541</v>
      </c>
      <c r="R8" s="22"/>
      <c r="S8" s="4">
        <f>PointsLongDist(R8,$S$1,$S$2,$S$3)</f>
        <v>0</v>
      </c>
      <c r="T8" s="21"/>
      <c r="U8" s="4">
        <f>IF(N(T8)&gt;0,INT($U$1*POWER((T8-$U$2),$U$3)),0)</f>
        <v>0</v>
      </c>
      <c r="V8" s="21"/>
      <c r="W8" s="4">
        <f>IF(N(V8)&gt;0,INT($W$1*POWER((V8-$W$2),$W$3)),0)</f>
        <v>0</v>
      </c>
      <c r="X8" s="9">
        <f>E8+H8+K8+M8+O8+Q8+S8+U8+W8</f>
        <v>1399</v>
      </c>
    </row>
    <row r="9" spans="1:24" ht="12">
      <c r="A9">
        <v>4</v>
      </c>
      <c r="B9" s="3" t="s">
        <v>39</v>
      </c>
      <c r="C9" s="24">
        <v>10</v>
      </c>
      <c r="D9" s="13"/>
      <c r="E9" s="6">
        <f>IF(N(C9)&gt;0,INT($E$1*POWER(($E$2-C9-0.24),$E$3)),0)</f>
        <v>346</v>
      </c>
      <c r="F9" s="21"/>
      <c r="G9" s="14"/>
      <c r="H9" s="4">
        <f>IF(N(F9)&gt;0,INT($H$1*POWER((100*F9-$H$2),$H$3)),0)</f>
        <v>0</v>
      </c>
      <c r="I9" s="24"/>
      <c r="J9" s="14"/>
      <c r="K9" s="6">
        <f>IF(N(I9)&gt;0,INT($K$1*POWER(($K$2-I9-0.24),$K$3)),0)</f>
        <v>0</v>
      </c>
      <c r="L9" s="21"/>
      <c r="M9" s="4">
        <f>IF(N(L9)&gt;0,INT($M$1*POWER((100*L9-$M$2),$M$3)),0)</f>
        <v>0</v>
      </c>
      <c r="N9" s="21">
        <v>1.2</v>
      </c>
      <c r="O9" s="4">
        <f>IF(N(N9)&gt;0,INT($O$1*POWER((100*N9-$O$2),$O$3)),0)</f>
        <v>357</v>
      </c>
      <c r="P9" s="21"/>
      <c r="Q9" s="4">
        <f>IF(N(P9)&gt;0,INT($Q$1*POWER((P9-$Q$2),$Q$3)),0)</f>
        <v>0</v>
      </c>
      <c r="R9" s="22"/>
      <c r="S9" s="4">
        <f>PointsLongDist(R9,$S$1,$S$2,$S$3)</f>
        <v>0</v>
      </c>
      <c r="T9" s="21"/>
      <c r="U9" s="4">
        <f>IF(N(T9)&gt;0,INT($U$1*POWER((T9-$U$2),$U$3)),0)</f>
        <v>0</v>
      </c>
      <c r="V9" s="21"/>
      <c r="W9" s="4">
        <f>IF(N(V9)&gt;0,INT($W$1*POWER((V9-$W$2),$W$3)),0)</f>
        <v>0</v>
      </c>
      <c r="X9" s="9">
        <f>E9+H9+K9+M9+O9+Q9+S9+U9+W9</f>
        <v>703</v>
      </c>
    </row>
    <row r="10" spans="1:24" ht="12">
      <c r="A10">
        <v>5</v>
      </c>
      <c r="B10" s="3" t="s">
        <v>40</v>
      </c>
      <c r="C10" s="24">
        <v>9.4</v>
      </c>
      <c r="D10" s="13"/>
      <c r="E10" s="6">
        <f>IF(N(C10)&gt;0,INT($E$1*POWER(($E$2-C10-0.24),$E$3)),0)</f>
        <v>477</v>
      </c>
      <c r="F10" s="21"/>
      <c r="G10" s="14"/>
      <c r="H10" s="4">
        <f>IF(N(F10)&gt;0,INT($H$1*POWER((100*F10-$H$2),$H$3)),0)</f>
        <v>0</v>
      </c>
      <c r="I10" s="24"/>
      <c r="J10" s="14"/>
      <c r="K10" s="6">
        <f>IF(N(I10)&gt;0,INT($K$1*POWER(($K$2-I10-0.24),$K$3)),0)</f>
        <v>0</v>
      </c>
      <c r="L10" s="21"/>
      <c r="M10" s="4">
        <f>IF(N(L10)&gt;0,INT($M$1*POWER((100*L10-$M$2),$M$3)),0)</f>
        <v>0</v>
      </c>
      <c r="N10" s="21">
        <v>1.3</v>
      </c>
      <c r="O10" s="4">
        <f>IF(N(N10)&gt;0,INT($O$1*POWER((100*N10-$O$2),$O$3)),0)</f>
        <v>457</v>
      </c>
      <c r="P10" s="21"/>
      <c r="Q10" s="4">
        <f>IF(N(P10)&gt;0,INT($Q$1*POWER((P10-$Q$2),$Q$3)),0)</f>
        <v>0</v>
      </c>
      <c r="R10" s="22"/>
      <c r="S10" s="4">
        <f>PointsLongDist(R10,$S$1,$S$2,$S$3)</f>
        <v>0</v>
      </c>
      <c r="T10" s="21"/>
      <c r="U10" s="4">
        <f>IF(N(T10)&gt;0,INT($U$1*POWER((T10-$U$2),$U$3)),0)</f>
        <v>0</v>
      </c>
      <c r="V10" s="21"/>
      <c r="W10" s="4">
        <f>IF(N(V10)&gt;0,INT($W$1*POWER((V10-$W$2),$W$3)),0)</f>
        <v>0</v>
      </c>
      <c r="X10" s="9">
        <f>E10+H10+K10+M10+O10+Q10+S10+U10+W10</f>
        <v>934</v>
      </c>
    </row>
    <row r="11" spans="1:24" ht="12">
      <c r="A11">
        <v>6</v>
      </c>
      <c r="B11" s="3"/>
      <c r="C11" s="24"/>
      <c r="D11" s="13"/>
      <c r="E11" s="6">
        <f>IF(N(C11)&gt;0,INT($E$1*POWER(($E$2-C11-0.24),$E$3)),0)</f>
        <v>0</v>
      </c>
      <c r="F11" s="21"/>
      <c r="G11" s="14"/>
      <c r="H11" s="4">
        <f>IF(N(F11)&gt;0,INT($H$1*POWER((100*F11-$H$2),$H$3)),0)</f>
        <v>0</v>
      </c>
      <c r="I11" s="24"/>
      <c r="J11" s="14"/>
      <c r="K11" s="6">
        <f>IF(N(I11)&gt;0,INT($K$1*POWER(($K$2-I11-0.24),$K$3)),0)</f>
        <v>0</v>
      </c>
      <c r="L11" s="21"/>
      <c r="M11" s="4">
        <f>IF(N(L11)&gt;0,INT($M$1*POWER((100*L11-$M$2),$M$3)),0)</f>
        <v>0</v>
      </c>
      <c r="N11" s="21"/>
      <c r="O11" s="4">
        <f>IF(N(N11)&gt;0,INT($O$1*POWER((100*N11-$O$2),$O$3)),0)</f>
        <v>0</v>
      </c>
      <c r="P11" s="21"/>
      <c r="Q11" s="4">
        <f>IF(N(P11)&gt;0,INT($Q$1*POWER((P11-$Q$2),$Q$3)),0)</f>
        <v>0</v>
      </c>
      <c r="R11" s="22"/>
      <c r="S11" s="4">
        <f>PointsLongDist(R11,$S$1,$S$2,$S$3)</f>
        <v>0</v>
      </c>
      <c r="T11" s="21"/>
      <c r="U11" s="4">
        <f>IF(N(T11)&gt;0,INT($U$1*POWER((T11-$U$2),$U$3)),0)</f>
        <v>0</v>
      </c>
      <c r="V11" s="21"/>
      <c r="W11" s="4">
        <f>IF(N(V11)&gt;0,INT($W$1*POWER((V11-$W$2),$W$3)),0)</f>
        <v>0</v>
      </c>
      <c r="X11" s="9">
        <f>E11+H11+K11+M11+O11+Q11+S11+U11+W11</f>
        <v>0</v>
      </c>
    </row>
    <row r="12" spans="1:24" ht="12">
      <c r="A12">
        <v>7</v>
      </c>
      <c r="B12" s="3" t="s">
        <v>51</v>
      </c>
      <c r="C12" s="24">
        <v>9.3</v>
      </c>
      <c r="D12" s="13"/>
      <c r="E12" s="6">
        <f>IF(N(C12)&gt;0,INT($E$1*POWER(($E$2-C12-0.24),$E$3)),0)</f>
        <v>501</v>
      </c>
      <c r="F12" s="21">
        <v>4.15</v>
      </c>
      <c r="G12" s="14"/>
      <c r="H12" s="4">
        <f>IF(N(F12)&gt;0,INT($H$1*POWER((100*F12-$H$2),$H$3)),0)</f>
        <v>427</v>
      </c>
      <c r="I12" s="24"/>
      <c r="J12" s="14"/>
      <c r="K12" s="6">
        <f>IF(N(I12)&gt;0,INT($K$1*POWER(($K$2-I12-0.24),$K$3)),0)</f>
        <v>0</v>
      </c>
      <c r="L12" s="21"/>
      <c r="M12" s="4">
        <f>IF(N(L12)&gt;0,INT($M$1*POWER((100*L12-$M$2),$M$3)),0)</f>
        <v>0</v>
      </c>
      <c r="N12" s="21"/>
      <c r="O12" s="4">
        <f>IF(N(N12)&gt;0,INT($O$1*POWER((100*N12-$O$2),$O$3)),0)</f>
        <v>0</v>
      </c>
      <c r="P12" s="21">
        <v>47.27</v>
      </c>
      <c r="Q12" s="4">
        <f>IF(N(P12)&gt;0,INT($Q$1*POWER((P12-$Q$2),$Q$3)),0)</f>
        <v>510</v>
      </c>
      <c r="R12" s="22"/>
      <c r="S12" s="4">
        <f>PointsLongDist(R12,$S$1,$S$2,$S$3)</f>
        <v>0</v>
      </c>
      <c r="T12" s="21"/>
      <c r="U12" s="4">
        <f>IF(N(T12)&gt;0,INT($U$1*POWER((T12-$U$2),$U$3)),0)</f>
        <v>0</v>
      </c>
      <c r="V12" s="21"/>
      <c r="W12" s="4">
        <f>IF(N(V12)&gt;0,INT($W$1*POWER((V12-$W$2),$W$3)),0)</f>
        <v>0</v>
      </c>
      <c r="X12" s="9">
        <f>E12+H12+K12+M12+O12+Q12+S12+U12+W12</f>
        <v>1438</v>
      </c>
    </row>
    <row r="13" spans="1:24" ht="12">
      <c r="A13">
        <v>8</v>
      </c>
      <c r="B13" s="3" t="s">
        <v>52</v>
      </c>
      <c r="C13" s="24">
        <v>9.4</v>
      </c>
      <c r="D13" s="13"/>
      <c r="E13" s="6">
        <f>IF(N(C13)&gt;0,INT($E$1*POWER(($E$2-C13-0.24),$E$3)),0)</f>
        <v>477</v>
      </c>
      <c r="F13" s="21">
        <v>4.21</v>
      </c>
      <c r="G13" s="14"/>
      <c r="H13" s="4">
        <f>IF(N(F13)&gt;0,INT($H$1*POWER((100*F13-$H$2),$H$3)),0)</f>
        <v>445</v>
      </c>
      <c r="I13" s="24"/>
      <c r="J13" s="14"/>
      <c r="K13" s="6">
        <f>IF(N(I13)&gt;0,INT($K$1*POWER(($K$2-I13-0.24),$K$3)),0)</f>
        <v>0</v>
      </c>
      <c r="L13" s="21"/>
      <c r="M13" s="4">
        <f>IF(N(L13)&gt;0,INT($M$1*POWER((100*L13-$M$2),$M$3)),0)</f>
        <v>0</v>
      </c>
      <c r="N13" s="21"/>
      <c r="O13" s="4">
        <f>IF(N(N13)&gt;0,INT($O$1*POWER((100*N13-$O$2),$O$3)),0)</f>
        <v>0</v>
      </c>
      <c r="P13" s="21">
        <v>42.95</v>
      </c>
      <c r="Q13" s="4">
        <f>IF(N(P13)&gt;0,INT($Q$1*POWER((P13-$Q$2),$Q$3)),0)</f>
        <v>449</v>
      </c>
      <c r="R13" s="22"/>
      <c r="S13" s="4">
        <f>PointsLongDist(R13,$S$1,$S$2,$S$3)</f>
        <v>0</v>
      </c>
      <c r="T13" s="21"/>
      <c r="U13" s="4">
        <f>IF(N(T13)&gt;0,INT($U$1*POWER((T13-$U$2),$U$3)),0)</f>
        <v>0</v>
      </c>
      <c r="V13" s="21"/>
      <c r="W13" s="4">
        <f>IF(N(V13)&gt;0,INT($W$1*POWER((V13-$W$2),$W$3)),0)</f>
        <v>0</v>
      </c>
      <c r="X13" s="9">
        <f>E13+H13+K13+M13+O13+Q13+S13+U13+W13</f>
        <v>1371</v>
      </c>
    </row>
    <row r="14" spans="1:24" ht="12">
      <c r="A14">
        <v>9</v>
      </c>
      <c r="B14" s="3" t="s">
        <v>53</v>
      </c>
      <c r="C14" s="24">
        <v>10.5</v>
      </c>
      <c r="D14" s="13"/>
      <c r="E14" s="6">
        <f>IF(N(C14)&gt;0,INT($E$1*POWER(($E$2-C14-0.24),$E$3)),0)</f>
        <v>250</v>
      </c>
      <c r="F14" s="21"/>
      <c r="G14" s="14"/>
      <c r="H14" s="4">
        <f>IF(N(F14)&gt;0,INT($H$1*POWER((100*F14-$H$2),$H$3)),0)</f>
        <v>0</v>
      </c>
      <c r="I14" s="24"/>
      <c r="J14" s="14"/>
      <c r="K14" s="6">
        <f>IF(N(I14)&gt;0,INT($K$1*POWER(($K$2-I14-0.24),$K$3)),0)</f>
        <v>0</v>
      </c>
      <c r="L14" s="21"/>
      <c r="M14" s="4">
        <f>IF(N(L14)&gt;0,INT($M$1*POWER((100*L14-$M$2),$M$3)),0)</f>
        <v>0</v>
      </c>
      <c r="N14" s="21"/>
      <c r="O14" s="4">
        <f>IF(N(N14)&gt;0,INT($O$1*POWER((100*N14-$O$2),$O$3)),0)</f>
        <v>0</v>
      </c>
      <c r="P14" s="21"/>
      <c r="Q14" s="4">
        <f>IF(N(P14)&gt;0,INT($Q$1*POWER((P14-$Q$2),$Q$3)),0)</f>
        <v>0</v>
      </c>
      <c r="R14" s="22"/>
      <c r="S14" s="4">
        <f>PointsLongDist(R14,$S$1,$S$2,$S$3)</f>
        <v>0</v>
      </c>
      <c r="T14" s="21"/>
      <c r="U14" s="4">
        <f>IF(N(T14)&gt;0,INT($U$1*POWER((T14-$U$2),$U$3)),0)</f>
        <v>0</v>
      </c>
      <c r="V14" s="21"/>
      <c r="W14" s="4">
        <f>IF(N(V14)&gt;0,INT($W$1*POWER((V14-$W$2),$W$3)),0)</f>
        <v>0</v>
      </c>
      <c r="X14" s="9">
        <f>E14+H14+K14+M14+O14+Q14+S14+U14+W14</f>
        <v>250</v>
      </c>
    </row>
    <row r="15" spans="1:24" ht="12">
      <c r="A15">
        <v>10</v>
      </c>
      <c r="B15" s="3" t="s">
        <v>54</v>
      </c>
      <c r="C15" s="24">
        <v>9.5</v>
      </c>
      <c r="D15" s="13"/>
      <c r="E15" s="6">
        <f>IF(N(C15)&gt;0,INT($E$1*POWER(($E$2-C15-0.24),$E$3)),0)</f>
        <v>454</v>
      </c>
      <c r="F15" s="21">
        <v>3.6</v>
      </c>
      <c r="G15" s="14"/>
      <c r="H15" s="4">
        <f>IF(N(F15)&gt;0,INT($H$1*POWER((100*F15-$H$2),$H$3)),0)</f>
        <v>279</v>
      </c>
      <c r="I15" s="24"/>
      <c r="J15" s="14"/>
      <c r="K15" s="6">
        <f>IF(N(I15)&gt;0,INT($K$1*POWER(($K$2-I15-0.24),$K$3)),0)</f>
        <v>0</v>
      </c>
      <c r="L15" s="21"/>
      <c r="M15" s="4">
        <f>IF(N(L15)&gt;0,INT($M$1*POWER((100*L15-$M$2),$M$3)),0)</f>
        <v>0</v>
      </c>
      <c r="N15" s="21"/>
      <c r="O15" s="4">
        <f>IF(N(N15)&gt;0,INT($O$1*POWER((100*N15-$O$2),$O$3)),0)</f>
        <v>0</v>
      </c>
      <c r="P15" s="21">
        <v>37.56</v>
      </c>
      <c r="Q15" s="4">
        <f>IF(N(P15)&gt;0,INT($Q$1*POWER((P15-$Q$2),$Q$3)),0)</f>
        <v>374</v>
      </c>
      <c r="R15" s="22"/>
      <c r="S15" s="4">
        <f>PointsLongDist(R15,$S$1,$S$2,$S$3)</f>
        <v>0</v>
      </c>
      <c r="T15" s="21"/>
      <c r="U15" s="4">
        <f>IF(N(T15)&gt;0,INT($U$1*POWER((T15-$U$2),$U$3)),0)</f>
        <v>0</v>
      </c>
      <c r="V15" s="21"/>
      <c r="W15" s="4">
        <f>IF(N(V15)&gt;0,INT($W$1*POWER((V15-$W$2),$W$3)),0)</f>
        <v>0</v>
      </c>
      <c r="X15" s="9">
        <f>E15+H15+K15+M15+O15+Q15+S15+U15+W15</f>
        <v>1107</v>
      </c>
    </row>
    <row r="16" spans="1:24" ht="12">
      <c r="A16">
        <v>11</v>
      </c>
      <c r="B16" s="3" t="s">
        <v>55</v>
      </c>
      <c r="C16" s="24">
        <v>10.5</v>
      </c>
      <c r="D16" s="13"/>
      <c r="E16" s="6">
        <f>IF(N(C16)&gt;0,INT($E$1*POWER(($E$2-C16-0.24),$E$3)),0)</f>
        <v>250</v>
      </c>
      <c r="F16" s="21">
        <v>3.36</v>
      </c>
      <c r="G16" s="14"/>
      <c r="H16" s="4">
        <f>IF(N(F16)&gt;0,INT($H$1*POWER((100*F16-$H$2),$H$3)),0)</f>
        <v>222</v>
      </c>
      <c r="I16" s="24"/>
      <c r="J16" s="14"/>
      <c r="K16" s="6">
        <f>IF(N(I16)&gt;0,INT($K$1*POWER(($K$2-I16-0.24),$K$3)),0)</f>
        <v>0</v>
      </c>
      <c r="L16" s="21"/>
      <c r="M16" s="4">
        <f>IF(N(L16)&gt;0,INT($M$1*POWER((100*L16-$M$2),$M$3)),0)</f>
        <v>0</v>
      </c>
      <c r="N16" s="21"/>
      <c r="O16" s="4">
        <f>IF(N(N16)&gt;0,INT($O$1*POWER((100*N16-$O$2),$O$3)),0)</f>
        <v>0</v>
      </c>
      <c r="P16" s="21">
        <v>45.62</v>
      </c>
      <c r="Q16" s="4">
        <f>IF(N(P16)&gt;0,INT($Q$1*POWER((P16-$Q$2),$Q$3)),0)</f>
        <v>487</v>
      </c>
      <c r="R16" s="22"/>
      <c r="S16" s="4">
        <f>PointsLongDist(R16,$S$1,$S$2,$S$3)</f>
        <v>0</v>
      </c>
      <c r="T16" s="21"/>
      <c r="U16" s="4">
        <f>IF(N(T16)&gt;0,INT($U$1*POWER((T16-$U$2),$U$3)),0)</f>
        <v>0</v>
      </c>
      <c r="V16" s="21"/>
      <c r="W16" s="4">
        <f>IF(N(V16)&gt;0,INT($W$1*POWER((V16-$W$2),$W$3)),0)</f>
        <v>0</v>
      </c>
      <c r="X16" s="9">
        <f>E16+H16+K16+M16+O16+Q16+S16+U16+W16</f>
        <v>959</v>
      </c>
    </row>
    <row r="17" spans="1:24" ht="12">
      <c r="A17">
        <v>12</v>
      </c>
      <c r="B17" s="3" t="s">
        <v>56</v>
      </c>
      <c r="C17" s="24">
        <v>10.6</v>
      </c>
      <c r="D17" s="13"/>
      <c r="E17" s="6">
        <f>IF(N(C17)&gt;0,INT($E$1*POWER(($E$2-C17-0.24),$E$3)),0)</f>
        <v>232</v>
      </c>
      <c r="F17" s="21">
        <v>3.31</v>
      </c>
      <c r="G17" s="14"/>
      <c r="H17" s="4">
        <f>IF(N(F17)&gt;0,INT($H$1*POWER((100*F17-$H$2),$H$3)),0)</f>
        <v>210</v>
      </c>
      <c r="I17" s="24"/>
      <c r="J17" s="14"/>
      <c r="K17" s="6">
        <f>IF(N(I17)&gt;0,INT($K$1*POWER(($K$2-I17-0.24),$K$3)),0)</f>
        <v>0</v>
      </c>
      <c r="L17" s="21"/>
      <c r="M17" s="4">
        <f>IF(N(L17)&gt;0,INT($M$1*POWER((100*L17-$M$2),$M$3)),0)</f>
        <v>0</v>
      </c>
      <c r="N17" s="21"/>
      <c r="O17" s="4">
        <f>IF(N(N17)&gt;0,INT($O$1*POWER((100*N17-$O$2),$O$3)),0)</f>
        <v>0</v>
      </c>
      <c r="P17" s="21">
        <v>39.38</v>
      </c>
      <c r="Q17" s="4">
        <f>IF(N(P17)&gt;0,INT($Q$1*POWER((P17-$Q$2),$Q$3)),0)</f>
        <v>399</v>
      </c>
      <c r="R17" s="22"/>
      <c r="S17" s="4">
        <f>PointsLongDist(R17,$S$1,$S$2,$S$3)</f>
        <v>0</v>
      </c>
      <c r="T17" s="21"/>
      <c r="U17" s="4">
        <f>IF(N(T17)&gt;0,INT($U$1*POWER((T17-$U$2),$U$3)),0)</f>
        <v>0</v>
      </c>
      <c r="V17" s="21"/>
      <c r="W17" s="4">
        <f>IF(N(V17)&gt;0,INT($W$1*POWER((V17-$W$2),$W$3)),0)</f>
        <v>0</v>
      </c>
      <c r="X17" s="9">
        <f>E17+H17+K17+M17+O17+Q17+S17+U17+W17</f>
        <v>841</v>
      </c>
    </row>
    <row r="18" spans="1:24" ht="12">
      <c r="A18">
        <v>13</v>
      </c>
      <c r="B18" s="3" t="s">
        <v>79</v>
      </c>
      <c r="C18" s="24">
        <v>11.4</v>
      </c>
      <c r="D18" s="13"/>
      <c r="E18" s="6">
        <f>IF(N(C18)&gt;0,INT($E$1*POWER(($E$2-C18-0.24),$E$3)),0)</f>
        <v>111</v>
      </c>
      <c r="F18" s="21">
        <v>2.05</v>
      </c>
      <c r="G18" s="14"/>
      <c r="H18" s="4">
        <f>IF(N(F18)&gt;0,INT($H$1*POWER((100*F18-$H$2),$H$3)),0)</f>
        <v>8</v>
      </c>
      <c r="I18" s="24"/>
      <c r="J18" s="14"/>
      <c r="K18" s="6">
        <f>IF(N(I18)&gt;0,INT($K$1*POWER(($K$2-I18-0.24),$K$3)),0)</f>
        <v>0</v>
      </c>
      <c r="L18" s="21"/>
      <c r="M18" s="4">
        <f>IF(N(L18)&gt;0,INT($M$1*POWER((100*L18-$M$2),$M$3)),0)</f>
        <v>0</v>
      </c>
      <c r="N18" s="21"/>
      <c r="O18" s="4">
        <f>IF(N(N18)&gt;0,INT($O$1*POWER((100*N18-$O$2),$O$3)),0)</f>
        <v>0</v>
      </c>
      <c r="P18" s="21">
        <v>31.28</v>
      </c>
      <c r="Q18" s="4">
        <f>IF(N(P18)&gt;0,INT($Q$1*POWER((P18-$Q$2),$Q$3)),0)</f>
        <v>287</v>
      </c>
      <c r="R18" s="22"/>
      <c r="S18" s="4">
        <f>PointsLongDist(R18,$S$1,$S$2,$S$3)</f>
        <v>0</v>
      </c>
      <c r="T18" s="21"/>
      <c r="U18" s="4">
        <f>IF(N(T18)&gt;0,INT($U$1*POWER((T18-$U$2),$U$3)),0)</f>
        <v>0</v>
      </c>
      <c r="V18" s="21"/>
      <c r="W18" s="4">
        <f>IF(N(V18)&gt;0,INT($W$1*POWER((V18-$W$2),$W$3)),0)</f>
        <v>0</v>
      </c>
      <c r="X18" s="9">
        <f>E18+H18+K18+M18+O18+Q18+S18+U18+W18</f>
        <v>406</v>
      </c>
    </row>
    <row r="19" spans="1:24" ht="12">
      <c r="A19">
        <v>14</v>
      </c>
      <c r="B19" s="3" t="s">
        <v>80</v>
      </c>
      <c r="C19" s="24">
        <v>9.2</v>
      </c>
      <c r="D19" s="13"/>
      <c r="E19" s="6">
        <f>IF(N(C19)&gt;0,INT($E$1*POWER(($E$2-C19-0.24),$E$3)),0)</f>
        <v>525</v>
      </c>
      <c r="F19" s="21"/>
      <c r="G19" s="14"/>
      <c r="H19" s="4">
        <f>IF(N(F19)&gt;0,INT($H$1*POWER((100*F19-$H$2),$H$3)),0)</f>
        <v>0</v>
      </c>
      <c r="I19" s="24"/>
      <c r="J19" s="14"/>
      <c r="K19" s="6">
        <f>IF(N(I19)&gt;0,INT($K$1*POWER(($K$2-I19-0.24),$K$3)),0)</f>
        <v>0</v>
      </c>
      <c r="L19" s="21"/>
      <c r="M19" s="4">
        <f>IF(N(L19)&gt;0,INT($M$1*POWER((100*L19-$M$2),$M$3)),0)</f>
        <v>0</v>
      </c>
      <c r="N19" s="21"/>
      <c r="O19" s="4">
        <f>IF(N(N19)&gt;0,INT($O$1*POWER((100*N19-$O$2),$O$3)),0)</f>
        <v>0</v>
      </c>
      <c r="P19" s="21"/>
      <c r="Q19" s="4">
        <f>IF(N(P19)&gt;0,INT($Q$1*POWER((P19-$Q$2),$Q$3)),0)</f>
        <v>0</v>
      </c>
      <c r="R19" s="22"/>
      <c r="S19" s="4">
        <f>PointsLongDist(R19,$S$1,$S$2,$S$3)</f>
        <v>0</v>
      </c>
      <c r="T19" s="21"/>
      <c r="U19" s="4">
        <f>IF(N(T19)&gt;0,INT($U$1*POWER((T19-$U$2),$U$3)),0)</f>
        <v>0</v>
      </c>
      <c r="V19" s="21"/>
      <c r="W19" s="4">
        <f>IF(N(V19)&gt;0,INT($W$1*POWER((V19-$W$2),$W$3)),0)</f>
        <v>0</v>
      </c>
      <c r="X19" s="9">
        <f>E19+H19+K19+M19+O19+Q19+S19+U19+W19</f>
        <v>525</v>
      </c>
    </row>
    <row r="20" spans="1:24" ht="12">
      <c r="A20">
        <v>15</v>
      </c>
      <c r="B20" s="3" t="s">
        <v>81</v>
      </c>
      <c r="C20" s="24">
        <v>9.3</v>
      </c>
      <c r="D20" s="13"/>
      <c r="E20" s="6">
        <f>IF(N(C20)&gt;0,INT($E$1*POWER(($E$2-C20-0.24),$E$3)),0)</f>
        <v>501</v>
      </c>
      <c r="F20" s="21">
        <v>3.72</v>
      </c>
      <c r="G20" s="14"/>
      <c r="H20" s="4">
        <f>IF(N(F20)&gt;0,INT($H$1*POWER((100*F20-$H$2),$H$3)),0)</f>
        <v>310</v>
      </c>
      <c r="I20" s="24"/>
      <c r="J20" s="14"/>
      <c r="K20" s="6">
        <f>IF(N(I20)&gt;0,INT($K$1*POWER(($K$2-I20-0.24),$K$3)),0)</f>
        <v>0</v>
      </c>
      <c r="L20" s="21"/>
      <c r="M20" s="4">
        <f>IF(N(L20)&gt;0,INT($M$1*POWER((100*L20-$M$2),$M$3)),0)</f>
        <v>0</v>
      </c>
      <c r="N20" s="21"/>
      <c r="O20" s="4">
        <f>IF(N(N20)&gt;0,INT($O$1*POWER((100*N20-$O$2),$O$3)),0)</f>
        <v>0</v>
      </c>
      <c r="P20" s="21">
        <v>47.57</v>
      </c>
      <c r="Q20" s="4">
        <f>IF(N(P20)&gt;0,INT($Q$1*POWER((P20-$Q$2),$Q$3)),0)</f>
        <v>514</v>
      </c>
      <c r="R20" s="22"/>
      <c r="S20" s="4">
        <f>PointsLongDist(R20,$S$1,$S$2,$S$3)</f>
        <v>0</v>
      </c>
      <c r="T20" s="21"/>
      <c r="U20" s="4">
        <f>IF(N(T20)&gt;0,INT($U$1*POWER((T20-$U$2),$U$3)),0)</f>
        <v>0</v>
      </c>
      <c r="V20" s="21"/>
      <c r="W20" s="4">
        <f>IF(N(V20)&gt;0,INT($W$1*POWER((V20-$W$2),$W$3)),0)</f>
        <v>0</v>
      </c>
      <c r="X20" s="9">
        <f>E20+H20+K20+M20+O20+Q20+S20+U20+W20</f>
        <v>1325</v>
      </c>
    </row>
    <row r="21" spans="1:24" ht="12">
      <c r="A21">
        <v>16</v>
      </c>
      <c r="B21" s="3" t="s">
        <v>82</v>
      </c>
      <c r="C21" s="24">
        <v>9.8</v>
      </c>
      <c r="D21" s="13"/>
      <c r="E21" s="6">
        <f>IF(N(C21)&gt;0,INT($E$1*POWER(($E$2-C21-0.24),$E$3)),0)</f>
        <v>387</v>
      </c>
      <c r="F21" s="21">
        <v>2.95</v>
      </c>
      <c r="G21" s="14"/>
      <c r="H21" s="4">
        <f>IF(N(F21)&gt;0,INT($H$1*POWER((100*F21-$H$2),$H$3)),0)</f>
        <v>135</v>
      </c>
      <c r="I21" s="24"/>
      <c r="J21" s="14"/>
      <c r="K21" s="6">
        <f>IF(N(I21)&gt;0,INT($K$1*POWER(($K$2-I21-0.24),$K$3)),0)</f>
        <v>0</v>
      </c>
      <c r="L21" s="21"/>
      <c r="M21" s="4">
        <f>IF(N(L21)&gt;0,INT($M$1*POWER((100*L21-$M$2),$M$3)),0)</f>
        <v>0</v>
      </c>
      <c r="N21" s="21"/>
      <c r="O21" s="4">
        <f>IF(N(N21)&gt;0,INT($O$1*POWER((100*N21-$O$2),$O$3)),0)</f>
        <v>0</v>
      </c>
      <c r="P21" s="21">
        <v>28.9</v>
      </c>
      <c r="Q21" s="4">
        <f>IF(N(P21)&gt;0,INT($Q$1*POWER((P21-$Q$2),$Q$3)),0)</f>
        <v>255</v>
      </c>
      <c r="R21" s="22"/>
      <c r="S21" s="4">
        <f>PointsLongDist(R21,$S$1,$S$2,$S$3)</f>
        <v>0</v>
      </c>
      <c r="T21" s="21"/>
      <c r="U21" s="4">
        <f>IF(N(T21)&gt;0,INT($U$1*POWER((T21-$U$2),$U$3)),0)</f>
        <v>0</v>
      </c>
      <c r="V21" s="21"/>
      <c r="W21" s="4">
        <f>IF(N(V21)&gt;0,INT($W$1*POWER((V21-$W$2),$W$3)),0)</f>
        <v>0</v>
      </c>
      <c r="X21" s="9">
        <f>E21+H21+K21+M21+O21+Q21+S21+U21+W21</f>
        <v>777</v>
      </c>
    </row>
    <row r="22" spans="1:24" ht="12">
      <c r="A22">
        <v>17</v>
      </c>
      <c r="B22" s="3" t="s">
        <v>83</v>
      </c>
      <c r="C22" s="24">
        <v>10.6</v>
      </c>
      <c r="D22" s="13"/>
      <c r="E22" s="6">
        <f>IF(N(C22)&gt;0,INT($E$1*POWER(($E$2-C22-0.24),$E$3)),0)</f>
        <v>232</v>
      </c>
      <c r="F22" s="21">
        <v>3.3</v>
      </c>
      <c r="G22" s="14"/>
      <c r="H22" s="4">
        <f>IF(N(F22)&gt;0,INT($H$1*POWER((100*F22-$H$2),$H$3)),0)</f>
        <v>208</v>
      </c>
      <c r="I22" s="24"/>
      <c r="J22" s="14"/>
      <c r="K22" s="6">
        <f>IF(N(I22)&gt;0,INT($K$1*POWER(($K$2-I22-0.24),$K$3)),0)</f>
        <v>0</v>
      </c>
      <c r="L22" s="21"/>
      <c r="M22" s="4">
        <f>IF(N(L22)&gt;0,INT($M$1*POWER((100*L22-$M$2),$M$3)),0)</f>
        <v>0</v>
      </c>
      <c r="N22" s="21"/>
      <c r="O22" s="4">
        <f>IF(N(N22)&gt;0,INT($O$1*POWER((100*N22-$O$2),$O$3)),0)</f>
        <v>0</v>
      </c>
      <c r="P22" s="21">
        <v>34.13</v>
      </c>
      <c r="Q22" s="4">
        <f>IF(N(P22)&gt;0,INT($Q$1*POWER((P22-$Q$2),$Q$3)),0)</f>
        <v>326</v>
      </c>
      <c r="R22" s="22"/>
      <c r="S22" s="4">
        <f>PointsLongDist(R22,$S$1,$S$2,$S$3)</f>
        <v>0</v>
      </c>
      <c r="T22" s="21"/>
      <c r="U22" s="4">
        <f>IF(N(T22)&gt;0,INT($U$1*POWER((T22-$U$2),$U$3)),0)</f>
        <v>0</v>
      </c>
      <c r="V22" s="21"/>
      <c r="W22" s="4">
        <f>IF(N(V22)&gt;0,INT($W$1*POWER((V22-$W$2),$W$3)),0)</f>
        <v>0</v>
      </c>
      <c r="X22" s="9">
        <f>E22+H22+K22+M22+O22+Q22+S22+U22+W22</f>
        <v>766</v>
      </c>
    </row>
    <row r="23" spans="2:24" ht="12">
      <c r="B23" s="3"/>
      <c r="C23" s="24"/>
      <c r="D23" s="13"/>
      <c r="E23" s="6"/>
      <c r="F23" s="21"/>
      <c r="G23" s="14"/>
      <c r="H23" s="4"/>
      <c r="I23" s="24"/>
      <c r="J23" s="14"/>
      <c r="K23" s="6"/>
      <c r="L23" s="21"/>
      <c r="M23" s="4"/>
      <c r="N23" s="21"/>
      <c r="O23" s="4"/>
      <c r="P23" s="21"/>
      <c r="Q23" s="4"/>
      <c r="R23" s="22"/>
      <c r="S23" s="4"/>
      <c r="T23" s="21"/>
      <c r="U23" s="4"/>
      <c r="V23" s="21"/>
      <c r="W23" s="4"/>
      <c r="X23" s="9"/>
    </row>
    <row r="24" spans="2:24" ht="12">
      <c r="B24" s="3"/>
      <c r="C24" s="24"/>
      <c r="D24" s="13"/>
      <c r="E24" s="6"/>
      <c r="F24" s="21"/>
      <c r="G24" s="14"/>
      <c r="H24" s="4"/>
      <c r="I24" s="24"/>
      <c r="J24" s="14"/>
      <c r="K24" s="6"/>
      <c r="L24" s="21"/>
      <c r="M24" s="4"/>
      <c r="N24" s="21"/>
      <c r="O24" s="4"/>
      <c r="P24" s="21"/>
      <c r="Q24" s="4"/>
      <c r="R24" s="22"/>
      <c r="S24" s="4"/>
      <c r="T24" s="21"/>
      <c r="U24" s="4"/>
      <c r="V24" s="21"/>
      <c r="W24" s="4"/>
      <c r="X24" s="9"/>
    </row>
    <row r="25" spans="2:24" ht="12">
      <c r="B25" s="3"/>
      <c r="C25" s="24"/>
      <c r="D25" s="13"/>
      <c r="E25" s="6"/>
      <c r="F25" s="21"/>
      <c r="G25" s="14"/>
      <c r="H25" s="4"/>
      <c r="I25" s="24"/>
      <c r="J25" s="14"/>
      <c r="K25" s="6"/>
      <c r="L25" s="21"/>
      <c r="M25" s="4"/>
      <c r="N25" s="21"/>
      <c r="O25" s="4"/>
      <c r="P25" s="21"/>
      <c r="Q25" s="4"/>
      <c r="R25" s="22"/>
      <c r="S25" s="4"/>
      <c r="T25" s="21"/>
      <c r="U25" s="4"/>
      <c r="V25" s="21"/>
      <c r="W25" s="4"/>
      <c r="X25" s="9"/>
    </row>
    <row r="26" spans="2:24" ht="12">
      <c r="B26" s="3"/>
      <c r="C26" s="24"/>
      <c r="D26" s="13"/>
      <c r="E26" s="6"/>
      <c r="F26" s="21"/>
      <c r="G26" s="14"/>
      <c r="H26" s="4"/>
      <c r="I26" s="24"/>
      <c r="J26" s="14"/>
      <c r="K26" s="6"/>
      <c r="L26" s="21"/>
      <c r="M26" s="4"/>
      <c r="N26" s="21"/>
      <c r="O26" s="4"/>
      <c r="P26" s="21"/>
      <c r="Q26" s="4"/>
      <c r="R26" s="22"/>
      <c r="S26" s="4"/>
      <c r="T26" s="21"/>
      <c r="U26" s="4"/>
      <c r="V26" s="21"/>
      <c r="W26" s="4"/>
      <c r="X26" s="9"/>
    </row>
    <row r="27" spans="2:24" ht="12">
      <c r="B27" s="3"/>
      <c r="C27" s="24"/>
      <c r="D27" s="13"/>
      <c r="E27" s="6"/>
      <c r="F27" s="21"/>
      <c r="G27" s="14"/>
      <c r="H27" s="4"/>
      <c r="I27" s="24"/>
      <c r="J27" s="14"/>
      <c r="K27" s="6"/>
      <c r="L27" s="21"/>
      <c r="M27" s="4"/>
      <c r="N27" s="21"/>
      <c r="O27" s="4"/>
      <c r="P27" s="21"/>
      <c r="Q27" s="4"/>
      <c r="R27" s="22"/>
      <c r="S27" s="4"/>
      <c r="T27" s="21"/>
      <c r="U27" s="4"/>
      <c r="V27" s="21"/>
      <c r="W27" s="4"/>
      <c r="X27" s="9"/>
    </row>
    <row r="28" spans="2:24" ht="12">
      <c r="B28" s="3"/>
      <c r="C28" s="24"/>
      <c r="D28" s="13"/>
      <c r="E28" s="6"/>
      <c r="F28" s="21"/>
      <c r="G28" s="14"/>
      <c r="H28" s="4"/>
      <c r="I28" s="24"/>
      <c r="J28" s="14"/>
      <c r="K28" s="6"/>
      <c r="L28" s="21"/>
      <c r="M28" s="4"/>
      <c r="N28" s="21"/>
      <c r="O28" s="4"/>
      <c r="P28" s="21"/>
      <c r="Q28" s="4"/>
      <c r="R28" s="22"/>
      <c r="S28" s="4"/>
      <c r="T28" s="21"/>
      <c r="U28" s="4"/>
      <c r="V28" s="21"/>
      <c r="W28" s="4"/>
      <c r="X28" s="9"/>
    </row>
    <row r="29" spans="2:24" ht="12">
      <c r="B29" s="3"/>
      <c r="C29" s="24"/>
      <c r="D29" s="13"/>
      <c r="E29" s="6"/>
      <c r="F29" s="21"/>
      <c r="G29" s="14"/>
      <c r="H29" s="4"/>
      <c r="I29" s="24"/>
      <c r="J29" s="14"/>
      <c r="K29" s="6"/>
      <c r="L29" s="21"/>
      <c r="M29" s="4"/>
      <c r="N29" s="21"/>
      <c r="O29" s="4"/>
      <c r="P29" s="21"/>
      <c r="Q29" s="4"/>
      <c r="R29" s="22"/>
      <c r="S29" s="4"/>
      <c r="T29" s="21"/>
      <c r="U29" s="4"/>
      <c r="V29" s="21"/>
      <c r="W29" s="4"/>
      <c r="X29" s="9"/>
    </row>
    <row r="30" spans="2:24" ht="12">
      <c r="B30" s="3"/>
      <c r="C30" s="24"/>
      <c r="D30" s="13"/>
      <c r="E30" s="6"/>
      <c r="F30" s="21"/>
      <c r="G30" s="14"/>
      <c r="H30" s="4"/>
      <c r="I30" s="24"/>
      <c r="J30" s="14"/>
      <c r="K30" s="6"/>
      <c r="L30" s="21"/>
      <c r="M30" s="4"/>
      <c r="N30" s="21"/>
      <c r="O30" s="4"/>
      <c r="P30" s="21"/>
      <c r="Q30" s="4"/>
      <c r="R30" s="22"/>
      <c r="S30" s="4"/>
      <c r="T30" s="21"/>
      <c r="U30" s="4"/>
      <c r="V30" s="21"/>
      <c r="W30" s="4"/>
      <c r="X30" s="9"/>
    </row>
    <row r="31" spans="2:24" ht="12">
      <c r="B31" s="3"/>
      <c r="C31" s="24"/>
      <c r="D31" s="13"/>
      <c r="E31" s="6"/>
      <c r="F31" s="21"/>
      <c r="G31" s="14"/>
      <c r="H31" s="4"/>
      <c r="I31" s="24"/>
      <c r="J31" s="14"/>
      <c r="K31" s="6"/>
      <c r="L31" s="21"/>
      <c r="M31" s="4"/>
      <c r="N31" s="21"/>
      <c r="O31" s="4"/>
      <c r="P31" s="21"/>
      <c r="Q31" s="4"/>
      <c r="R31" s="22"/>
      <c r="S31" s="4"/>
      <c r="T31" s="21"/>
      <c r="U31" s="4"/>
      <c r="V31" s="21"/>
      <c r="W31" s="4"/>
      <c r="X31" s="9"/>
    </row>
    <row r="32" spans="2:24" ht="12">
      <c r="B32" s="3"/>
      <c r="C32" s="24"/>
      <c r="D32" s="13"/>
      <c r="E32" s="6"/>
      <c r="F32" s="21"/>
      <c r="G32" s="14"/>
      <c r="H32" s="4"/>
      <c r="I32" s="24"/>
      <c r="J32" s="14"/>
      <c r="K32" s="6"/>
      <c r="L32" s="21"/>
      <c r="M32" s="4"/>
      <c r="N32" s="21"/>
      <c r="O32" s="4"/>
      <c r="P32" s="21"/>
      <c r="Q32" s="4"/>
      <c r="R32" s="22"/>
      <c r="S32" s="4"/>
      <c r="T32" s="21"/>
      <c r="U32" s="4"/>
      <c r="V32" s="21"/>
      <c r="W32" s="4"/>
      <c r="X32" s="9"/>
    </row>
    <row r="33" spans="2:24" ht="12">
      <c r="B33" s="3"/>
      <c r="C33" s="24"/>
      <c r="D33" s="13"/>
      <c r="E33" s="6"/>
      <c r="F33" s="21"/>
      <c r="G33" s="14"/>
      <c r="H33" s="4"/>
      <c r="I33" s="24"/>
      <c r="J33" s="14"/>
      <c r="K33" s="6"/>
      <c r="L33" s="21"/>
      <c r="M33" s="4"/>
      <c r="N33" s="21"/>
      <c r="O33" s="4"/>
      <c r="P33" s="21"/>
      <c r="Q33" s="4"/>
      <c r="R33" s="22"/>
      <c r="S33" s="4"/>
      <c r="T33" s="21"/>
      <c r="U33" s="4"/>
      <c r="V33" s="21"/>
      <c r="W33" s="4"/>
      <c r="X33" s="9"/>
    </row>
    <row r="34" spans="2:24" ht="12">
      <c r="B34" s="3"/>
      <c r="C34" s="24"/>
      <c r="D34" s="13"/>
      <c r="E34" s="6"/>
      <c r="F34" s="21"/>
      <c r="G34" s="14"/>
      <c r="H34" s="4"/>
      <c r="I34" s="24"/>
      <c r="J34" s="14"/>
      <c r="K34" s="6"/>
      <c r="L34" s="21"/>
      <c r="M34" s="4"/>
      <c r="N34" s="21"/>
      <c r="O34" s="4"/>
      <c r="P34" s="21"/>
      <c r="Q34" s="4"/>
      <c r="R34" s="22"/>
      <c r="S34" s="4"/>
      <c r="T34" s="21"/>
      <c r="U34" s="4"/>
      <c r="V34" s="21"/>
      <c r="W34" s="4"/>
      <c r="X34" s="9"/>
    </row>
    <row r="35" spans="2:24" ht="12">
      <c r="B35" s="3"/>
      <c r="C35" s="24"/>
      <c r="D35" s="13"/>
      <c r="E35" s="6"/>
      <c r="F35" s="21"/>
      <c r="G35" s="14"/>
      <c r="H35" s="4"/>
      <c r="I35" s="24"/>
      <c r="J35" s="14"/>
      <c r="K35" s="6"/>
      <c r="L35" s="21"/>
      <c r="M35" s="4"/>
      <c r="N35" s="21"/>
      <c r="O35" s="4"/>
      <c r="P35" s="21"/>
      <c r="Q35" s="4"/>
      <c r="R35" s="22"/>
      <c r="S35" s="4"/>
      <c r="T35" s="21"/>
      <c r="U35" s="4"/>
      <c r="V35" s="21"/>
      <c r="W35" s="4"/>
      <c r="X35" s="9"/>
    </row>
    <row r="36" spans="2:24" ht="12">
      <c r="B36" s="3"/>
      <c r="C36" s="24"/>
      <c r="D36" s="13"/>
      <c r="E36" s="6"/>
      <c r="F36" s="21"/>
      <c r="G36" s="14"/>
      <c r="H36" s="4"/>
      <c r="I36" s="24"/>
      <c r="J36" s="14"/>
      <c r="K36" s="6"/>
      <c r="L36" s="21"/>
      <c r="M36" s="4"/>
      <c r="N36" s="21"/>
      <c r="O36" s="4"/>
      <c r="P36" s="21"/>
      <c r="Q36" s="4"/>
      <c r="R36" s="22"/>
      <c r="S36" s="4"/>
      <c r="T36" s="21"/>
      <c r="U36" s="4"/>
      <c r="V36" s="21"/>
      <c r="W36" s="4"/>
      <c r="X36" s="9"/>
    </row>
    <row r="37" spans="2:24" ht="12">
      <c r="B37" s="3"/>
      <c r="C37" s="24"/>
      <c r="D37" s="13"/>
      <c r="E37" s="6"/>
      <c r="F37" s="21"/>
      <c r="G37" s="14"/>
      <c r="H37" s="4"/>
      <c r="I37" s="24"/>
      <c r="J37" s="14"/>
      <c r="K37" s="6"/>
      <c r="L37" s="21"/>
      <c r="M37" s="4"/>
      <c r="N37" s="21"/>
      <c r="O37" s="4"/>
      <c r="P37" s="21"/>
      <c r="Q37" s="4"/>
      <c r="R37" s="22"/>
      <c r="S37" s="4"/>
      <c r="T37" s="21"/>
      <c r="U37" s="4"/>
      <c r="V37" s="21"/>
      <c r="W37" s="4"/>
      <c r="X37" s="9"/>
    </row>
    <row r="38" spans="2:24" ht="12">
      <c r="B38" s="3"/>
      <c r="C38" s="24"/>
      <c r="D38" s="13"/>
      <c r="E38" s="6"/>
      <c r="F38" s="21"/>
      <c r="G38" s="14"/>
      <c r="H38" s="4"/>
      <c r="I38" s="24"/>
      <c r="J38" s="14"/>
      <c r="K38" s="6"/>
      <c r="L38" s="21"/>
      <c r="M38" s="4"/>
      <c r="N38" s="21"/>
      <c r="O38" s="4"/>
      <c r="P38" s="21"/>
      <c r="Q38" s="4"/>
      <c r="R38" s="22"/>
      <c r="S38" s="4"/>
      <c r="T38" s="21"/>
      <c r="U38" s="4"/>
      <c r="V38" s="21"/>
      <c r="W38" s="4"/>
      <c r="X38" s="9"/>
    </row>
    <row r="39" spans="2:24" ht="12">
      <c r="B39" s="3"/>
      <c r="C39" s="24"/>
      <c r="D39" s="13"/>
      <c r="E39" s="6"/>
      <c r="F39" s="21"/>
      <c r="G39" s="14"/>
      <c r="H39" s="4"/>
      <c r="I39" s="24"/>
      <c r="J39" s="14"/>
      <c r="K39" s="6"/>
      <c r="L39" s="21"/>
      <c r="M39" s="4"/>
      <c r="N39" s="21"/>
      <c r="O39" s="4"/>
      <c r="P39" s="21"/>
      <c r="Q39" s="4"/>
      <c r="R39" s="22"/>
      <c r="S39" s="4"/>
      <c r="T39" s="21"/>
      <c r="U39" s="4"/>
      <c r="V39" s="21"/>
      <c r="W39" s="4"/>
      <c r="X39" s="9"/>
    </row>
    <row r="40" spans="2:24" ht="12">
      <c r="B40" s="3"/>
      <c r="C40" s="24"/>
      <c r="D40" s="13"/>
      <c r="E40" s="6"/>
      <c r="F40" s="21"/>
      <c r="G40" s="14"/>
      <c r="H40" s="4"/>
      <c r="I40" s="24"/>
      <c r="J40" s="14"/>
      <c r="K40" s="6"/>
      <c r="L40" s="21"/>
      <c r="M40" s="4"/>
      <c r="N40" s="21"/>
      <c r="O40" s="4"/>
      <c r="P40" s="21"/>
      <c r="Q40" s="4"/>
      <c r="R40" s="22"/>
      <c r="S40" s="4"/>
      <c r="T40" s="21"/>
      <c r="U40" s="4"/>
      <c r="V40" s="21"/>
      <c r="W40" s="4"/>
      <c r="X40" s="9"/>
    </row>
    <row r="41" spans="2:24" ht="12">
      <c r="B41" s="3"/>
      <c r="C41" s="24"/>
      <c r="D41" s="13"/>
      <c r="E41" s="6"/>
      <c r="F41" s="21"/>
      <c r="G41" s="14"/>
      <c r="H41" s="4"/>
      <c r="I41" s="24"/>
      <c r="J41" s="14"/>
      <c r="K41" s="6"/>
      <c r="L41" s="21"/>
      <c r="M41" s="4"/>
      <c r="N41" s="21"/>
      <c r="O41" s="4"/>
      <c r="P41" s="21"/>
      <c r="Q41" s="4"/>
      <c r="R41" s="22"/>
      <c r="S41" s="4"/>
      <c r="T41" s="21"/>
      <c r="U41" s="4"/>
      <c r="V41" s="21"/>
      <c r="W41" s="4"/>
      <c r="X41" s="9"/>
    </row>
    <row r="42" spans="2:24" ht="12">
      <c r="B42" s="3"/>
      <c r="C42" s="24"/>
      <c r="D42" s="13"/>
      <c r="E42" s="6"/>
      <c r="F42" s="21"/>
      <c r="G42" s="14"/>
      <c r="H42" s="4"/>
      <c r="I42" s="24"/>
      <c r="J42" s="14"/>
      <c r="K42" s="6"/>
      <c r="L42" s="21"/>
      <c r="M42" s="4"/>
      <c r="N42" s="21"/>
      <c r="O42" s="4"/>
      <c r="P42" s="21"/>
      <c r="Q42" s="4"/>
      <c r="R42" s="22"/>
      <c r="S42" s="4"/>
      <c r="T42" s="21"/>
      <c r="U42" s="4"/>
      <c r="V42" s="21"/>
      <c r="W42" s="4"/>
      <c r="X42" s="9"/>
    </row>
    <row r="43" spans="2:5" ht="12">
      <c r="B43" s="3"/>
      <c r="C43" s="24"/>
      <c r="E43" s="6"/>
    </row>
    <row r="44" spans="2:20" ht="12">
      <c r="B44" s="3"/>
      <c r="C44" s="24"/>
      <c r="E44" s="6"/>
      <c r="T44" s="21"/>
    </row>
    <row r="45" ht="12">
      <c r="B45" s="2"/>
    </row>
    <row r="46" ht="12">
      <c r="B46" s="3"/>
    </row>
    <row r="47" ht="12">
      <c r="B47" s="3"/>
    </row>
    <row r="48" ht="12">
      <c r="B48" s="3"/>
    </row>
    <row r="49" ht="12">
      <c r="B49" s="3"/>
    </row>
    <row r="50" spans="2:20" ht="12">
      <c r="B50" s="3"/>
      <c r="T50">
        <v>8.62</v>
      </c>
    </row>
  </sheetData>
  <printOptions/>
  <pageMargins left="0.75" right="0.75" top="0.84" bottom="0.25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eht4"/>
  <dimension ref="A1:R45"/>
  <sheetViews>
    <sheetView zoomScale="125" zoomScaleNormal="12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43" sqref="L43"/>
    </sheetView>
  </sheetViews>
  <sheetFormatPr defaultColWidth="11.421875" defaultRowHeight="12.75"/>
  <cols>
    <col min="1" max="1" width="3.421875" style="0" customWidth="1"/>
    <col min="2" max="2" width="33.00390625" style="0" customWidth="1"/>
    <col min="3" max="3" width="5.7109375" style="0" customWidth="1"/>
    <col min="4" max="4" width="4.140625" style="0" customWidth="1"/>
    <col min="5" max="5" width="6.28125" style="0" customWidth="1"/>
    <col min="6" max="6" width="5.7109375" style="0" customWidth="1"/>
    <col min="7" max="7" width="4.140625" style="0" customWidth="1"/>
    <col min="8" max="8" width="6.421875" style="0" customWidth="1"/>
    <col min="9" max="9" width="5.140625" style="0" customWidth="1"/>
    <col min="10" max="10" width="4.140625" style="0" customWidth="1"/>
    <col min="11" max="11" width="7.140625" style="0" customWidth="1"/>
    <col min="12" max="12" width="6.421875" style="0" customWidth="1"/>
    <col min="13" max="13" width="5.421875" style="0" customWidth="1"/>
    <col min="14" max="14" width="7.00390625" style="0" customWidth="1"/>
    <col min="15" max="15" width="6.8515625" style="0" customWidth="1"/>
    <col min="16" max="16" width="6.28125" style="0" customWidth="1"/>
    <col min="17" max="17" width="7.421875" style="0" customWidth="1"/>
    <col min="18" max="16384" width="8.8515625" style="0" customWidth="1"/>
  </cols>
  <sheetData>
    <row r="1" spans="2:17" s="15" customFormat="1" ht="9.75">
      <c r="B1" s="19" t="s">
        <v>10</v>
      </c>
      <c r="E1" s="16">
        <v>46.3</v>
      </c>
      <c r="H1" s="16">
        <v>19.69</v>
      </c>
      <c r="K1" s="16">
        <v>0.1798</v>
      </c>
      <c r="M1" s="16">
        <v>14.3</v>
      </c>
      <c r="O1" s="17">
        <v>0.1115</v>
      </c>
      <c r="Q1" s="16">
        <v>1.856</v>
      </c>
    </row>
    <row r="2" spans="2:17" s="15" customFormat="1" ht="9.75">
      <c r="B2" s="20" t="s">
        <v>11</v>
      </c>
      <c r="E2" s="16">
        <v>14.15</v>
      </c>
      <c r="H2" s="16">
        <v>18</v>
      </c>
      <c r="K2" s="16">
        <v>166</v>
      </c>
      <c r="M2" s="16">
        <v>5.9</v>
      </c>
      <c r="O2" s="17">
        <v>201</v>
      </c>
      <c r="Q2" s="16">
        <v>58</v>
      </c>
    </row>
    <row r="3" spans="2:17" s="15" customFormat="1" ht="9.75">
      <c r="B3" s="20" t="s">
        <v>12</v>
      </c>
      <c r="E3" s="16">
        <v>1.73</v>
      </c>
      <c r="H3" s="16">
        <v>1.85</v>
      </c>
      <c r="K3" s="16">
        <v>1.47</v>
      </c>
      <c r="M3" s="16">
        <v>1.06</v>
      </c>
      <c r="O3" s="18">
        <v>1.98</v>
      </c>
      <c r="Q3" s="16">
        <v>1.36</v>
      </c>
    </row>
    <row r="4" spans="1:18" ht="12">
      <c r="A4" s="10"/>
      <c r="B4" s="5" t="s">
        <v>9</v>
      </c>
      <c r="C4" s="11" t="s">
        <v>77</v>
      </c>
      <c r="D4" s="11"/>
      <c r="E4" s="11"/>
      <c r="F4" s="11" t="s">
        <v>78</v>
      </c>
      <c r="G4" s="11"/>
      <c r="H4" s="11"/>
      <c r="I4" s="11" t="s">
        <v>3</v>
      </c>
      <c r="J4" s="11"/>
      <c r="K4" s="11"/>
      <c r="L4" s="11" t="s">
        <v>7</v>
      </c>
      <c r="M4" s="11"/>
      <c r="N4" s="11" t="s">
        <v>0</v>
      </c>
      <c r="O4" s="11"/>
      <c r="P4" s="11" t="s">
        <v>6</v>
      </c>
      <c r="Q4" s="11"/>
      <c r="R4" s="5" t="s">
        <v>76</v>
      </c>
    </row>
    <row r="5" spans="2:18" ht="12">
      <c r="B5" s="3"/>
      <c r="C5" s="24"/>
      <c r="D5" s="14"/>
      <c r="E5" s="6"/>
      <c r="F5" s="24"/>
      <c r="G5" s="14"/>
      <c r="H5" s="6"/>
      <c r="I5" s="21"/>
      <c r="J5" s="14"/>
      <c r="K5" s="4"/>
      <c r="L5" s="21"/>
      <c r="M5" s="4"/>
      <c r="N5" s="22"/>
      <c r="O5" s="4"/>
      <c r="P5" s="21"/>
      <c r="Q5" s="4"/>
      <c r="R5" s="9"/>
    </row>
    <row r="6" spans="1:18" ht="12">
      <c r="A6">
        <v>1</v>
      </c>
      <c r="B6" s="3" t="s">
        <v>108</v>
      </c>
      <c r="C6" s="24">
        <v>11.1</v>
      </c>
      <c r="D6" s="14"/>
      <c r="E6" s="6">
        <f aca="true" t="shared" si="0" ref="E6:E42">IF(N(C6)&gt;0,INT($E$1*POWER(($E$2-C6-0.24),$E$3)),0)</f>
        <v>276</v>
      </c>
      <c r="F6" s="24"/>
      <c r="G6" s="14"/>
      <c r="H6" s="6">
        <f aca="true" t="shared" si="1" ref="H6:H42">IF(N(F6)&gt;0,INT($H$1*POWER(($H$2-F6-0.24),$H$3)),0)</f>
        <v>0</v>
      </c>
      <c r="I6" s="21">
        <v>3.1</v>
      </c>
      <c r="J6" s="14"/>
      <c r="K6" s="4">
        <f aca="true" t="shared" si="2" ref="K6:K42">IF(N(I6)&gt;0,INT($K$1*POWER((100*I6-$K$2),$K$3)),0)</f>
        <v>267</v>
      </c>
      <c r="L6" s="21">
        <v>19.72</v>
      </c>
      <c r="M6" s="4">
        <f aca="true" t="shared" si="3" ref="M6:M42">IF(N(L6)&gt;0,INT($M$1*POWER((L6-$M$2),$M$3)),0)</f>
        <v>231</v>
      </c>
      <c r="N6" s="22"/>
      <c r="O6" s="4">
        <f aca="true" t="shared" si="4" ref="O6:O42">PointsLongDist(N6,$O$1,$O$2,$O$3)</f>
        <v>0</v>
      </c>
      <c r="P6" s="21"/>
      <c r="Q6" s="4">
        <f aca="true" t="shared" si="5" ref="Q6:Q42">IF(N(P6)&gt;0,INT($Q$1*POWER((100*P6-$Q$2),$Q$3)),0)</f>
        <v>0</v>
      </c>
      <c r="R6" s="9">
        <f aca="true" t="shared" si="6" ref="R6:R42">E6+H6+K6+M6+O6+Q6</f>
        <v>774</v>
      </c>
    </row>
    <row r="7" spans="1:18" ht="12">
      <c r="A7">
        <v>2</v>
      </c>
      <c r="B7" s="3" t="s">
        <v>109</v>
      </c>
      <c r="C7" s="24">
        <v>11.2</v>
      </c>
      <c r="D7" s="14"/>
      <c r="E7" s="6">
        <f t="shared" si="0"/>
        <v>259</v>
      </c>
      <c r="F7" s="24"/>
      <c r="G7" s="14"/>
      <c r="H7" s="6">
        <f t="shared" si="1"/>
        <v>0</v>
      </c>
      <c r="I7" s="21">
        <v>3.15</v>
      </c>
      <c r="J7" s="14"/>
      <c r="K7" s="4">
        <f t="shared" si="2"/>
        <v>281</v>
      </c>
      <c r="L7" s="21">
        <v>19.62</v>
      </c>
      <c r="M7" s="4">
        <f t="shared" si="3"/>
        <v>229</v>
      </c>
      <c r="N7" s="22"/>
      <c r="O7" s="4">
        <f t="shared" si="4"/>
        <v>0</v>
      </c>
      <c r="P7" s="21"/>
      <c r="Q7" s="4">
        <f t="shared" si="5"/>
        <v>0</v>
      </c>
      <c r="R7" s="9">
        <f t="shared" si="6"/>
        <v>769</v>
      </c>
    </row>
    <row r="8" spans="1:18" ht="12">
      <c r="A8">
        <v>3</v>
      </c>
      <c r="B8" s="3" t="s">
        <v>110</v>
      </c>
      <c r="C8" s="24">
        <v>11.4</v>
      </c>
      <c r="D8" s="14"/>
      <c r="E8" s="6">
        <f t="shared" si="0"/>
        <v>227</v>
      </c>
      <c r="F8" s="24"/>
      <c r="G8" s="14"/>
      <c r="H8" s="6">
        <f t="shared" si="1"/>
        <v>0</v>
      </c>
      <c r="I8" s="21">
        <v>2.66</v>
      </c>
      <c r="J8" s="14"/>
      <c r="K8" s="4">
        <f t="shared" si="2"/>
        <v>156</v>
      </c>
      <c r="L8" s="21">
        <v>12.19</v>
      </c>
      <c r="M8" s="4">
        <f t="shared" si="3"/>
        <v>100</v>
      </c>
      <c r="N8" s="22"/>
      <c r="O8" s="4">
        <f t="shared" si="4"/>
        <v>0</v>
      </c>
      <c r="P8" s="21"/>
      <c r="Q8" s="4">
        <f t="shared" si="5"/>
        <v>0</v>
      </c>
      <c r="R8" s="9">
        <f t="shared" si="6"/>
        <v>483</v>
      </c>
    </row>
    <row r="9" spans="1:18" ht="12">
      <c r="A9">
        <v>4</v>
      </c>
      <c r="B9" s="3" t="s">
        <v>111</v>
      </c>
      <c r="C9" s="24">
        <v>11.1</v>
      </c>
      <c r="D9" s="14"/>
      <c r="E9" s="6">
        <f t="shared" si="0"/>
        <v>276</v>
      </c>
      <c r="F9" s="24"/>
      <c r="G9" s="14"/>
      <c r="H9" s="6">
        <f t="shared" si="1"/>
        <v>0</v>
      </c>
      <c r="I9" s="21">
        <v>3.14</v>
      </c>
      <c r="J9" s="14"/>
      <c r="K9" s="4">
        <f t="shared" si="2"/>
        <v>278</v>
      </c>
      <c r="L9" s="21">
        <v>24.98</v>
      </c>
      <c r="M9" s="4">
        <f t="shared" si="3"/>
        <v>325</v>
      </c>
      <c r="N9" s="22"/>
      <c r="O9" s="4">
        <f t="shared" si="4"/>
        <v>0</v>
      </c>
      <c r="P9" s="21"/>
      <c r="Q9" s="4">
        <f t="shared" si="5"/>
        <v>0</v>
      </c>
      <c r="R9" s="9">
        <f t="shared" si="6"/>
        <v>879</v>
      </c>
    </row>
    <row r="10" spans="1:18" ht="12">
      <c r="A10">
        <v>5</v>
      </c>
      <c r="B10" s="3" t="s">
        <v>57</v>
      </c>
      <c r="C10" s="24">
        <v>10.9</v>
      </c>
      <c r="D10" s="14"/>
      <c r="E10" s="6">
        <f t="shared" si="0"/>
        <v>311</v>
      </c>
      <c r="F10" s="24"/>
      <c r="G10" s="14"/>
      <c r="H10" s="6">
        <f t="shared" si="1"/>
        <v>0</v>
      </c>
      <c r="I10" s="21">
        <v>2.48</v>
      </c>
      <c r="J10" s="14"/>
      <c r="K10" s="4">
        <f t="shared" si="2"/>
        <v>116</v>
      </c>
      <c r="L10" s="21">
        <v>14.59</v>
      </c>
      <c r="M10" s="4">
        <f t="shared" si="3"/>
        <v>141</v>
      </c>
      <c r="N10" s="22"/>
      <c r="O10" s="4">
        <f t="shared" si="4"/>
        <v>0</v>
      </c>
      <c r="P10" s="21"/>
      <c r="Q10" s="4">
        <f t="shared" si="5"/>
        <v>0</v>
      </c>
      <c r="R10" s="9">
        <f t="shared" si="6"/>
        <v>568</v>
      </c>
    </row>
    <row r="11" spans="1:18" ht="12">
      <c r="A11">
        <v>6</v>
      </c>
      <c r="B11" s="3" t="s">
        <v>58</v>
      </c>
      <c r="C11" s="24">
        <v>10.9</v>
      </c>
      <c r="D11" s="14"/>
      <c r="E11" s="6">
        <f t="shared" si="0"/>
        <v>311</v>
      </c>
      <c r="F11" s="24"/>
      <c r="G11" s="14"/>
      <c r="H11" s="6">
        <f t="shared" si="1"/>
        <v>0</v>
      </c>
      <c r="I11" s="21">
        <v>3.03</v>
      </c>
      <c r="J11" s="14"/>
      <c r="K11" s="4">
        <f t="shared" si="2"/>
        <v>248</v>
      </c>
      <c r="L11" s="21">
        <v>19.27</v>
      </c>
      <c r="M11" s="4">
        <f t="shared" si="3"/>
        <v>223</v>
      </c>
      <c r="N11" s="22"/>
      <c r="O11" s="4">
        <f t="shared" si="4"/>
        <v>0</v>
      </c>
      <c r="P11" s="21"/>
      <c r="Q11" s="4">
        <f t="shared" si="5"/>
        <v>0</v>
      </c>
      <c r="R11" s="9">
        <f t="shared" si="6"/>
        <v>782</v>
      </c>
    </row>
    <row r="12" spans="1:18" ht="12">
      <c r="A12">
        <v>7</v>
      </c>
      <c r="B12" s="3" t="s">
        <v>59</v>
      </c>
      <c r="C12" s="24">
        <v>11.2</v>
      </c>
      <c r="D12" s="14"/>
      <c r="E12" s="6">
        <f t="shared" si="0"/>
        <v>259</v>
      </c>
      <c r="F12" s="24"/>
      <c r="G12" s="14"/>
      <c r="H12" s="6">
        <f t="shared" si="1"/>
        <v>0</v>
      </c>
      <c r="I12" s="21">
        <v>2.89</v>
      </c>
      <c r="J12" s="14"/>
      <c r="K12" s="4">
        <f t="shared" si="2"/>
        <v>212</v>
      </c>
      <c r="L12" s="21">
        <v>19.79</v>
      </c>
      <c r="M12" s="4">
        <f t="shared" si="3"/>
        <v>232</v>
      </c>
      <c r="N12" s="22"/>
      <c r="O12" s="4">
        <f t="shared" si="4"/>
        <v>0</v>
      </c>
      <c r="P12" s="21"/>
      <c r="Q12" s="4">
        <f t="shared" si="5"/>
        <v>0</v>
      </c>
      <c r="R12" s="9">
        <f t="shared" si="6"/>
        <v>703</v>
      </c>
    </row>
    <row r="13" spans="1:18" ht="12">
      <c r="A13">
        <v>8</v>
      </c>
      <c r="B13" s="3" t="s">
        <v>60</v>
      </c>
      <c r="C13" s="24">
        <v>11</v>
      </c>
      <c r="D13" s="14"/>
      <c r="E13" s="6">
        <f t="shared" si="0"/>
        <v>293</v>
      </c>
      <c r="F13" s="24"/>
      <c r="G13" s="14"/>
      <c r="H13" s="6">
        <f t="shared" si="1"/>
        <v>0</v>
      </c>
      <c r="I13" s="21">
        <v>2.87</v>
      </c>
      <c r="J13" s="14"/>
      <c r="K13" s="4">
        <f t="shared" si="2"/>
        <v>207</v>
      </c>
      <c r="L13" s="21">
        <v>20.04</v>
      </c>
      <c r="M13" s="4">
        <f t="shared" si="3"/>
        <v>237</v>
      </c>
      <c r="N13" s="22"/>
      <c r="O13" s="4">
        <f t="shared" si="4"/>
        <v>0</v>
      </c>
      <c r="P13" s="21"/>
      <c r="Q13" s="4">
        <f t="shared" si="5"/>
        <v>0</v>
      </c>
      <c r="R13" s="9">
        <f t="shared" si="6"/>
        <v>737</v>
      </c>
    </row>
    <row r="14" spans="1:18" ht="12">
      <c r="A14">
        <v>9</v>
      </c>
      <c r="B14" s="3" t="s">
        <v>61</v>
      </c>
      <c r="C14" s="24">
        <v>10.5</v>
      </c>
      <c r="D14" s="14"/>
      <c r="E14" s="6">
        <f t="shared" si="0"/>
        <v>386</v>
      </c>
      <c r="F14" s="24"/>
      <c r="G14" s="14"/>
      <c r="H14" s="6">
        <f t="shared" si="1"/>
        <v>0</v>
      </c>
      <c r="I14" s="21">
        <v>3.15</v>
      </c>
      <c r="J14" s="14"/>
      <c r="K14" s="4">
        <f t="shared" si="2"/>
        <v>281</v>
      </c>
      <c r="L14" s="21">
        <v>20.04</v>
      </c>
      <c r="M14" s="4">
        <f t="shared" si="3"/>
        <v>237</v>
      </c>
      <c r="N14" s="22"/>
      <c r="O14" s="4">
        <f t="shared" si="4"/>
        <v>0</v>
      </c>
      <c r="P14" s="21"/>
      <c r="Q14" s="4">
        <f t="shared" si="5"/>
        <v>0</v>
      </c>
      <c r="R14" s="9">
        <f t="shared" si="6"/>
        <v>904</v>
      </c>
    </row>
    <row r="15" spans="1:18" ht="12">
      <c r="A15">
        <v>10</v>
      </c>
      <c r="B15" s="3" t="s">
        <v>62</v>
      </c>
      <c r="C15" s="24">
        <v>10.7</v>
      </c>
      <c r="D15" s="14"/>
      <c r="E15" s="6">
        <f t="shared" si="0"/>
        <v>348</v>
      </c>
      <c r="F15" s="24"/>
      <c r="G15" s="14"/>
      <c r="H15" s="6">
        <f t="shared" si="1"/>
        <v>0</v>
      </c>
      <c r="I15" s="21">
        <v>3.33</v>
      </c>
      <c r="J15" s="14"/>
      <c r="K15" s="4">
        <f t="shared" si="2"/>
        <v>332</v>
      </c>
      <c r="L15" s="21">
        <v>17.84</v>
      </c>
      <c r="M15" s="4">
        <f t="shared" si="3"/>
        <v>198</v>
      </c>
      <c r="N15" s="22"/>
      <c r="O15" s="4">
        <f t="shared" si="4"/>
        <v>0</v>
      </c>
      <c r="P15" s="21"/>
      <c r="Q15" s="4">
        <f t="shared" si="5"/>
        <v>0</v>
      </c>
      <c r="R15" s="9">
        <f t="shared" si="6"/>
        <v>878</v>
      </c>
    </row>
    <row r="16" spans="1:18" ht="12">
      <c r="A16">
        <v>11</v>
      </c>
      <c r="B16" s="3" t="s">
        <v>63</v>
      </c>
      <c r="C16" s="24">
        <v>11.1</v>
      </c>
      <c r="D16" s="14"/>
      <c r="E16" s="6">
        <f t="shared" si="0"/>
        <v>276</v>
      </c>
      <c r="F16" s="24"/>
      <c r="G16" s="14"/>
      <c r="H16" s="6">
        <f t="shared" si="1"/>
        <v>0</v>
      </c>
      <c r="I16" s="21">
        <v>3.21</v>
      </c>
      <c r="J16" s="14"/>
      <c r="K16" s="4">
        <f t="shared" si="2"/>
        <v>298</v>
      </c>
      <c r="L16" s="21">
        <v>12.67</v>
      </c>
      <c r="M16" s="4">
        <f t="shared" si="3"/>
        <v>108</v>
      </c>
      <c r="N16" s="22"/>
      <c r="O16" s="4">
        <f t="shared" si="4"/>
        <v>0</v>
      </c>
      <c r="P16" s="21"/>
      <c r="Q16" s="4">
        <f t="shared" si="5"/>
        <v>0</v>
      </c>
      <c r="R16" s="9">
        <f t="shared" si="6"/>
        <v>682</v>
      </c>
    </row>
    <row r="17" spans="1:18" ht="12">
      <c r="A17">
        <v>12</v>
      </c>
      <c r="B17" s="3" t="s">
        <v>64</v>
      </c>
      <c r="C17" s="24">
        <v>10.9</v>
      </c>
      <c r="D17" s="14"/>
      <c r="E17" s="6">
        <f t="shared" si="0"/>
        <v>311</v>
      </c>
      <c r="F17" s="24"/>
      <c r="G17" s="14"/>
      <c r="H17" s="6">
        <f t="shared" si="1"/>
        <v>0</v>
      </c>
      <c r="I17" s="21">
        <v>3.02</v>
      </c>
      <c r="J17" s="14"/>
      <c r="K17" s="4">
        <f t="shared" si="2"/>
        <v>246</v>
      </c>
      <c r="L17" s="21">
        <v>21.39</v>
      </c>
      <c r="M17" s="4">
        <f t="shared" si="3"/>
        <v>261</v>
      </c>
      <c r="N17" s="22"/>
      <c r="O17" s="4">
        <f t="shared" si="4"/>
        <v>0</v>
      </c>
      <c r="P17" s="21"/>
      <c r="Q17" s="4">
        <f t="shared" si="5"/>
        <v>0</v>
      </c>
      <c r="R17" s="9">
        <f t="shared" si="6"/>
        <v>818</v>
      </c>
    </row>
    <row r="18" spans="1:18" ht="12">
      <c r="A18">
        <v>13</v>
      </c>
      <c r="B18" s="3" t="s">
        <v>65</v>
      </c>
      <c r="C18" s="24">
        <v>10.2</v>
      </c>
      <c r="D18" s="14"/>
      <c r="E18" s="6">
        <f t="shared" si="0"/>
        <v>447</v>
      </c>
      <c r="F18" s="24"/>
      <c r="G18" s="14"/>
      <c r="H18" s="6">
        <f t="shared" si="1"/>
        <v>0</v>
      </c>
      <c r="I18" s="21">
        <v>3.34</v>
      </c>
      <c r="J18" s="14"/>
      <c r="K18" s="4">
        <f t="shared" si="2"/>
        <v>335</v>
      </c>
      <c r="L18" s="21">
        <v>16.99</v>
      </c>
      <c r="M18" s="4">
        <f t="shared" si="3"/>
        <v>183</v>
      </c>
      <c r="N18" s="22"/>
      <c r="O18" s="4">
        <f t="shared" si="4"/>
        <v>0</v>
      </c>
      <c r="P18" s="21"/>
      <c r="Q18" s="4">
        <f t="shared" si="5"/>
        <v>0</v>
      </c>
      <c r="R18" s="9">
        <f t="shared" si="6"/>
        <v>965</v>
      </c>
    </row>
    <row r="19" spans="1:18" ht="12">
      <c r="A19">
        <v>14</v>
      </c>
      <c r="B19" s="3" t="s">
        <v>66</v>
      </c>
      <c r="C19" s="24">
        <v>11.8</v>
      </c>
      <c r="D19" s="14"/>
      <c r="E19" s="6">
        <f t="shared" si="0"/>
        <v>168</v>
      </c>
      <c r="F19" s="24"/>
      <c r="G19" s="14"/>
      <c r="H19" s="6">
        <f t="shared" si="1"/>
        <v>0</v>
      </c>
      <c r="I19" s="21">
        <v>2.53</v>
      </c>
      <c r="J19" s="14"/>
      <c r="K19" s="4">
        <f t="shared" si="2"/>
        <v>127</v>
      </c>
      <c r="L19" s="21">
        <v>16.25</v>
      </c>
      <c r="M19" s="4">
        <f t="shared" si="3"/>
        <v>170</v>
      </c>
      <c r="N19" s="22"/>
      <c r="O19" s="4">
        <f t="shared" si="4"/>
        <v>0</v>
      </c>
      <c r="P19" s="21"/>
      <c r="Q19" s="4">
        <f t="shared" si="5"/>
        <v>0</v>
      </c>
      <c r="R19" s="9">
        <f t="shared" si="6"/>
        <v>465</v>
      </c>
    </row>
    <row r="20" spans="1:18" ht="12">
      <c r="A20">
        <v>15</v>
      </c>
      <c r="B20" s="3" t="s">
        <v>67</v>
      </c>
      <c r="C20" s="24">
        <v>11.3</v>
      </c>
      <c r="D20" s="14"/>
      <c r="E20" s="6">
        <f t="shared" si="0"/>
        <v>243</v>
      </c>
      <c r="F20" s="24"/>
      <c r="G20" s="14"/>
      <c r="H20" s="6">
        <f t="shared" si="1"/>
        <v>0</v>
      </c>
      <c r="I20" s="21">
        <v>2.89</v>
      </c>
      <c r="J20" s="14"/>
      <c r="K20" s="4">
        <f t="shared" si="2"/>
        <v>212</v>
      </c>
      <c r="L20" s="21">
        <v>18.4</v>
      </c>
      <c r="M20" s="4">
        <f t="shared" si="3"/>
        <v>207</v>
      </c>
      <c r="N20" s="22"/>
      <c r="O20" s="4">
        <f t="shared" si="4"/>
        <v>0</v>
      </c>
      <c r="P20" s="21"/>
      <c r="Q20" s="4">
        <f t="shared" si="5"/>
        <v>0</v>
      </c>
      <c r="R20" s="9">
        <f t="shared" si="6"/>
        <v>662</v>
      </c>
    </row>
    <row r="21" spans="1:18" ht="12">
      <c r="A21">
        <v>16</v>
      </c>
      <c r="B21" s="3" t="s">
        <v>68</v>
      </c>
      <c r="C21" s="24" t="s">
        <v>113</v>
      </c>
      <c r="D21" s="14"/>
      <c r="E21" s="6">
        <f t="shared" si="0"/>
        <v>0</v>
      </c>
      <c r="F21" s="24"/>
      <c r="G21" s="14"/>
      <c r="H21" s="6">
        <f t="shared" si="1"/>
        <v>0</v>
      </c>
      <c r="I21" s="21">
        <v>2.9</v>
      </c>
      <c r="J21" s="14"/>
      <c r="K21" s="4">
        <f t="shared" si="2"/>
        <v>214</v>
      </c>
      <c r="L21" s="21">
        <v>12.56</v>
      </c>
      <c r="M21" s="4">
        <f t="shared" si="3"/>
        <v>106</v>
      </c>
      <c r="N21" s="22"/>
      <c r="O21" s="4">
        <f t="shared" si="4"/>
        <v>0</v>
      </c>
      <c r="P21" s="21"/>
      <c r="Q21" s="4">
        <f t="shared" si="5"/>
        <v>0</v>
      </c>
      <c r="R21" s="9">
        <f t="shared" si="6"/>
        <v>320</v>
      </c>
    </row>
    <row r="22" spans="1:18" ht="12">
      <c r="A22">
        <v>17</v>
      </c>
      <c r="B22" s="3" t="s">
        <v>69</v>
      </c>
      <c r="C22" s="24">
        <v>11</v>
      </c>
      <c r="D22" s="14"/>
      <c r="E22" s="6">
        <f t="shared" si="0"/>
        <v>293</v>
      </c>
      <c r="F22" s="24"/>
      <c r="G22" s="14"/>
      <c r="H22" s="6">
        <f t="shared" si="1"/>
        <v>0</v>
      </c>
      <c r="I22" s="21">
        <v>3</v>
      </c>
      <c r="J22" s="14"/>
      <c r="K22" s="4">
        <f t="shared" si="2"/>
        <v>240</v>
      </c>
      <c r="L22" s="21">
        <v>23.39</v>
      </c>
      <c r="M22" s="4">
        <f t="shared" si="3"/>
        <v>296</v>
      </c>
      <c r="N22" s="22"/>
      <c r="O22" s="4">
        <f t="shared" si="4"/>
        <v>0</v>
      </c>
      <c r="P22" s="21"/>
      <c r="Q22" s="4">
        <f t="shared" si="5"/>
        <v>0</v>
      </c>
      <c r="R22" s="9">
        <f t="shared" si="6"/>
        <v>829</v>
      </c>
    </row>
    <row r="23" spans="1:18" ht="12">
      <c r="A23">
        <v>18</v>
      </c>
      <c r="B23" s="3" t="s">
        <v>70</v>
      </c>
      <c r="C23" s="24">
        <v>12.5</v>
      </c>
      <c r="D23" s="14"/>
      <c r="E23" s="6">
        <f t="shared" si="0"/>
        <v>83</v>
      </c>
      <c r="F23" s="24"/>
      <c r="G23" s="14"/>
      <c r="H23" s="6">
        <f t="shared" si="1"/>
        <v>0</v>
      </c>
      <c r="I23" s="21">
        <v>2.59</v>
      </c>
      <c r="J23" s="14"/>
      <c r="K23" s="4">
        <f t="shared" si="2"/>
        <v>140</v>
      </c>
      <c r="L23" s="21">
        <v>12.01</v>
      </c>
      <c r="M23" s="4">
        <f t="shared" si="3"/>
        <v>97</v>
      </c>
      <c r="N23" s="22"/>
      <c r="O23" s="4">
        <f t="shared" si="4"/>
        <v>0</v>
      </c>
      <c r="P23" s="21"/>
      <c r="Q23" s="4">
        <f t="shared" si="5"/>
        <v>0</v>
      </c>
      <c r="R23" s="9">
        <f t="shared" si="6"/>
        <v>320</v>
      </c>
    </row>
    <row r="24" spans="1:18" ht="12">
      <c r="A24">
        <v>19</v>
      </c>
      <c r="B24" s="3" t="s">
        <v>71</v>
      </c>
      <c r="C24" s="24">
        <v>12.3</v>
      </c>
      <c r="D24" s="14"/>
      <c r="E24" s="6">
        <f t="shared" si="0"/>
        <v>105</v>
      </c>
      <c r="F24" s="24"/>
      <c r="G24" s="14"/>
      <c r="H24" s="6">
        <f t="shared" si="1"/>
        <v>0</v>
      </c>
      <c r="I24" s="21">
        <v>2.69</v>
      </c>
      <c r="J24" s="14"/>
      <c r="K24" s="4">
        <f t="shared" si="2"/>
        <v>163</v>
      </c>
      <c r="L24" s="21">
        <v>15.68</v>
      </c>
      <c r="M24" s="4">
        <f t="shared" si="3"/>
        <v>160</v>
      </c>
      <c r="N24" s="22"/>
      <c r="O24" s="4">
        <f t="shared" si="4"/>
        <v>0</v>
      </c>
      <c r="P24" s="21"/>
      <c r="Q24" s="4">
        <f t="shared" si="5"/>
        <v>0</v>
      </c>
      <c r="R24" s="9">
        <f t="shared" si="6"/>
        <v>428</v>
      </c>
    </row>
    <row r="25" spans="1:18" ht="12">
      <c r="A25">
        <v>20</v>
      </c>
      <c r="B25" s="3" t="s">
        <v>72</v>
      </c>
      <c r="C25" s="24">
        <v>12.8</v>
      </c>
      <c r="D25" s="14"/>
      <c r="E25" s="6">
        <f t="shared" si="0"/>
        <v>55</v>
      </c>
      <c r="F25" s="24"/>
      <c r="G25" s="14"/>
      <c r="H25" s="6">
        <f t="shared" si="1"/>
        <v>0</v>
      </c>
      <c r="I25" s="21">
        <v>2.59</v>
      </c>
      <c r="J25" s="14"/>
      <c r="K25" s="4">
        <f t="shared" si="2"/>
        <v>140</v>
      </c>
      <c r="L25" s="21">
        <v>14.05</v>
      </c>
      <c r="M25" s="4">
        <f t="shared" si="3"/>
        <v>132</v>
      </c>
      <c r="N25" s="22"/>
      <c r="O25" s="4">
        <f t="shared" si="4"/>
        <v>0</v>
      </c>
      <c r="P25" s="21"/>
      <c r="Q25" s="4">
        <f t="shared" si="5"/>
        <v>0</v>
      </c>
      <c r="R25" s="9">
        <f t="shared" si="6"/>
        <v>327</v>
      </c>
    </row>
    <row r="26" spans="1:18" ht="12">
      <c r="A26">
        <v>21</v>
      </c>
      <c r="B26" s="3" t="s">
        <v>73</v>
      </c>
      <c r="C26" s="24">
        <v>12.5</v>
      </c>
      <c r="D26" s="14"/>
      <c r="E26" s="6">
        <f t="shared" si="0"/>
        <v>83</v>
      </c>
      <c r="F26" s="24"/>
      <c r="G26" s="14"/>
      <c r="H26" s="6">
        <f t="shared" si="1"/>
        <v>0</v>
      </c>
      <c r="I26" s="21">
        <v>2.49</v>
      </c>
      <c r="J26" s="14"/>
      <c r="K26" s="4">
        <f t="shared" si="2"/>
        <v>119</v>
      </c>
      <c r="L26" s="21">
        <v>15.33</v>
      </c>
      <c r="M26" s="4">
        <f t="shared" si="3"/>
        <v>154</v>
      </c>
      <c r="N26" s="22"/>
      <c r="O26" s="4">
        <f t="shared" si="4"/>
        <v>0</v>
      </c>
      <c r="P26" s="21"/>
      <c r="Q26" s="4">
        <f t="shared" si="5"/>
        <v>0</v>
      </c>
      <c r="R26" s="9">
        <f t="shared" si="6"/>
        <v>356</v>
      </c>
    </row>
    <row r="27" spans="1:18" ht="12">
      <c r="A27">
        <v>22</v>
      </c>
      <c r="B27" s="3" t="s">
        <v>74</v>
      </c>
      <c r="C27" s="24">
        <v>11.6</v>
      </c>
      <c r="D27" s="14"/>
      <c r="E27" s="6">
        <f t="shared" si="0"/>
        <v>197</v>
      </c>
      <c r="F27" s="24"/>
      <c r="G27" s="14"/>
      <c r="H27" s="6">
        <f t="shared" si="1"/>
        <v>0</v>
      </c>
      <c r="I27" s="21">
        <v>2.6</v>
      </c>
      <c r="J27" s="14"/>
      <c r="K27" s="4">
        <f t="shared" si="2"/>
        <v>142</v>
      </c>
      <c r="L27" s="21">
        <v>19.23</v>
      </c>
      <c r="M27" s="4">
        <f t="shared" si="3"/>
        <v>222</v>
      </c>
      <c r="N27" s="22"/>
      <c r="O27" s="4">
        <f t="shared" si="4"/>
        <v>0</v>
      </c>
      <c r="P27" s="21"/>
      <c r="Q27" s="4">
        <f t="shared" si="5"/>
        <v>0</v>
      </c>
      <c r="R27" s="9">
        <f t="shared" si="6"/>
        <v>561</v>
      </c>
    </row>
    <row r="28" spans="1:18" ht="12">
      <c r="A28">
        <v>23</v>
      </c>
      <c r="B28" s="3" t="s">
        <v>41</v>
      </c>
      <c r="C28" s="24">
        <v>11.1</v>
      </c>
      <c r="D28" s="14"/>
      <c r="E28" s="6">
        <f t="shared" si="0"/>
        <v>276</v>
      </c>
      <c r="F28" s="24"/>
      <c r="G28" s="14"/>
      <c r="H28" s="6">
        <f t="shared" si="1"/>
        <v>0</v>
      </c>
      <c r="I28" s="21">
        <v>2.45</v>
      </c>
      <c r="J28" s="14"/>
      <c r="K28" s="4">
        <f t="shared" si="2"/>
        <v>110</v>
      </c>
      <c r="L28" s="21">
        <v>21.26</v>
      </c>
      <c r="M28" s="4">
        <f t="shared" si="3"/>
        <v>258</v>
      </c>
      <c r="N28" s="22"/>
      <c r="O28" s="4">
        <f t="shared" si="4"/>
        <v>0</v>
      </c>
      <c r="P28" s="21"/>
      <c r="Q28" s="4">
        <f t="shared" si="5"/>
        <v>0</v>
      </c>
      <c r="R28" s="9">
        <f t="shared" si="6"/>
        <v>644</v>
      </c>
    </row>
    <row r="29" spans="1:18" ht="12">
      <c r="A29">
        <v>24</v>
      </c>
      <c r="B29" s="3" t="s">
        <v>42</v>
      </c>
      <c r="C29" s="24">
        <v>10.8</v>
      </c>
      <c r="D29" s="14"/>
      <c r="E29" s="6">
        <f t="shared" si="0"/>
        <v>329</v>
      </c>
      <c r="F29" s="24"/>
      <c r="G29" s="14"/>
      <c r="H29" s="6">
        <f t="shared" si="1"/>
        <v>0</v>
      </c>
      <c r="I29" s="21">
        <v>3.23</v>
      </c>
      <c r="J29" s="14"/>
      <c r="K29" s="4">
        <f t="shared" si="2"/>
        <v>303</v>
      </c>
      <c r="L29" s="21">
        <v>21.67</v>
      </c>
      <c r="M29" s="4">
        <f t="shared" si="3"/>
        <v>266</v>
      </c>
      <c r="N29" s="22"/>
      <c r="O29" s="4">
        <f t="shared" si="4"/>
        <v>0</v>
      </c>
      <c r="P29" s="21"/>
      <c r="Q29" s="4">
        <f t="shared" si="5"/>
        <v>0</v>
      </c>
      <c r="R29" s="9">
        <f t="shared" si="6"/>
        <v>898</v>
      </c>
    </row>
    <row r="30" spans="1:18" ht="12">
      <c r="A30">
        <v>25</v>
      </c>
      <c r="B30" s="3" t="s">
        <v>43</v>
      </c>
      <c r="C30" s="24" t="s">
        <v>113</v>
      </c>
      <c r="D30" s="14"/>
      <c r="E30" s="6">
        <f t="shared" si="0"/>
        <v>0</v>
      </c>
      <c r="F30" s="24"/>
      <c r="G30" s="14"/>
      <c r="H30" s="6">
        <f t="shared" si="1"/>
        <v>0</v>
      </c>
      <c r="I30" s="21">
        <v>3.07</v>
      </c>
      <c r="J30" s="14"/>
      <c r="K30" s="4">
        <f t="shared" si="2"/>
        <v>259</v>
      </c>
      <c r="L30" s="21">
        <v>22.29</v>
      </c>
      <c r="M30" s="4">
        <f t="shared" si="3"/>
        <v>277</v>
      </c>
      <c r="N30" s="22"/>
      <c r="O30" s="4">
        <f t="shared" si="4"/>
        <v>0</v>
      </c>
      <c r="P30" s="21"/>
      <c r="Q30" s="4">
        <f t="shared" si="5"/>
        <v>0</v>
      </c>
      <c r="R30" s="9">
        <f t="shared" si="6"/>
        <v>536</v>
      </c>
    </row>
    <row r="31" spans="1:18" ht="12">
      <c r="A31">
        <v>26</v>
      </c>
      <c r="B31" s="3" t="s">
        <v>44</v>
      </c>
      <c r="C31" s="24">
        <v>12.2</v>
      </c>
      <c r="D31" s="14"/>
      <c r="E31" s="6">
        <f t="shared" si="0"/>
        <v>117</v>
      </c>
      <c r="F31" s="24"/>
      <c r="G31" s="14"/>
      <c r="H31" s="6">
        <f t="shared" si="1"/>
        <v>0</v>
      </c>
      <c r="I31" s="21">
        <v>2.65</v>
      </c>
      <c r="J31" s="14"/>
      <c r="K31" s="4">
        <f t="shared" si="2"/>
        <v>154</v>
      </c>
      <c r="L31" s="21">
        <v>13.66</v>
      </c>
      <c r="M31" s="4">
        <f t="shared" si="3"/>
        <v>125</v>
      </c>
      <c r="N31" s="22"/>
      <c r="O31" s="4">
        <f t="shared" si="4"/>
        <v>0</v>
      </c>
      <c r="P31" s="21"/>
      <c r="Q31" s="4">
        <f t="shared" si="5"/>
        <v>0</v>
      </c>
      <c r="R31" s="9">
        <f t="shared" si="6"/>
        <v>396</v>
      </c>
    </row>
    <row r="32" spans="1:18" ht="12">
      <c r="A32">
        <v>27</v>
      </c>
      <c r="B32" s="3" t="s">
        <v>45</v>
      </c>
      <c r="C32" s="24">
        <v>11.1</v>
      </c>
      <c r="D32" s="14"/>
      <c r="E32" s="6">
        <f t="shared" si="0"/>
        <v>276</v>
      </c>
      <c r="F32" s="24"/>
      <c r="G32" s="14"/>
      <c r="H32" s="6">
        <f t="shared" si="1"/>
        <v>0</v>
      </c>
      <c r="I32" s="21">
        <v>2.63</v>
      </c>
      <c r="J32" s="14"/>
      <c r="K32" s="4">
        <f t="shared" si="2"/>
        <v>149</v>
      </c>
      <c r="L32" s="21">
        <v>17.49</v>
      </c>
      <c r="M32" s="4">
        <f t="shared" si="3"/>
        <v>191</v>
      </c>
      <c r="N32" s="22"/>
      <c r="O32" s="4">
        <f t="shared" si="4"/>
        <v>0</v>
      </c>
      <c r="P32" s="21"/>
      <c r="Q32" s="4">
        <f t="shared" si="5"/>
        <v>0</v>
      </c>
      <c r="R32" s="9">
        <f t="shared" si="6"/>
        <v>616</v>
      </c>
    </row>
    <row r="33" spans="1:18" ht="12">
      <c r="A33">
        <v>28</v>
      </c>
      <c r="B33" s="3" t="s">
        <v>46</v>
      </c>
      <c r="C33" s="24">
        <v>12.1</v>
      </c>
      <c r="D33" s="14"/>
      <c r="E33" s="6">
        <f t="shared" si="0"/>
        <v>129</v>
      </c>
      <c r="F33" s="24"/>
      <c r="G33" s="14"/>
      <c r="H33" s="6">
        <f t="shared" si="1"/>
        <v>0</v>
      </c>
      <c r="I33" s="21">
        <v>2.69</v>
      </c>
      <c r="J33" s="14"/>
      <c r="K33" s="4">
        <f t="shared" si="2"/>
        <v>163</v>
      </c>
      <c r="L33" s="21">
        <v>16.42</v>
      </c>
      <c r="M33" s="4">
        <f t="shared" si="3"/>
        <v>173</v>
      </c>
      <c r="N33" s="22"/>
      <c r="O33" s="4">
        <f t="shared" si="4"/>
        <v>0</v>
      </c>
      <c r="P33" s="21"/>
      <c r="Q33" s="4">
        <f t="shared" si="5"/>
        <v>0</v>
      </c>
      <c r="R33" s="9">
        <f t="shared" si="6"/>
        <v>465</v>
      </c>
    </row>
    <row r="34" spans="1:18" ht="12">
      <c r="A34">
        <v>29</v>
      </c>
      <c r="B34" s="3" t="s">
        <v>47</v>
      </c>
      <c r="C34" s="24">
        <v>11.7</v>
      </c>
      <c r="D34" s="14"/>
      <c r="E34" s="6">
        <f t="shared" si="0"/>
        <v>182</v>
      </c>
      <c r="F34" s="24"/>
      <c r="G34" s="14"/>
      <c r="H34" s="6">
        <f t="shared" si="1"/>
        <v>0</v>
      </c>
      <c r="I34" s="21">
        <v>2.82</v>
      </c>
      <c r="J34" s="14"/>
      <c r="K34" s="4">
        <f t="shared" si="2"/>
        <v>194</v>
      </c>
      <c r="L34" s="21">
        <v>13.71</v>
      </c>
      <c r="M34" s="4">
        <f t="shared" si="3"/>
        <v>126</v>
      </c>
      <c r="N34" s="22"/>
      <c r="O34" s="4">
        <f t="shared" si="4"/>
        <v>0</v>
      </c>
      <c r="P34" s="21"/>
      <c r="Q34" s="4">
        <f t="shared" si="5"/>
        <v>0</v>
      </c>
      <c r="R34" s="9">
        <f t="shared" si="6"/>
        <v>502</v>
      </c>
    </row>
    <row r="35" spans="1:18" ht="12">
      <c r="A35">
        <v>30</v>
      </c>
      <c r="B35" s="3" t="s">
        <v>48</v>
      </c>
      <c r="C35" s="24">
        <v>11.2</v>
      </c>
      <c r="D35" s="14"/>
      <c r="E35" s="6">
        <f t="shared" si="0"/>
        <v>259</v>
      </c>
      <c r="F35" s="24"/>
      <c r="G35" s="14"/>
      <c r="H35" s="6">
        <f t="shared" si="1"/>
        <v>0</v>
      </c>
      <c r="I35" s="21">
        <v>2.82</v>
      </c>
      <c r="J35" s="14"/>
      <c r="K35" s="4">
        <f t="shared" si="2"/>
        <v>194</v>
      </c>
      <c r="L35" s="21">
        <v>14.8</v>
      </c>
      <c r="M35" s="4">
        <f t="shared" si="3"/>
        <v>145</v>
      </c>
      <c r="N35" s="22"/>
      <c r="O35" s="4">
        <f t="shared" si="4"/>
        <v>0</v>
      </c>
      <c r="P35" s="21"/>
      <c r="Q35" s="4">
        <f t="shared" si="5"/>
        <v>0</v>
      </c>
      <c r="R35" s="9">
        <f t="shared" si="6"/>
        <v>598</v>
      </c>
    </row>
    <row r="36" spans="1:18" ht="12">
      <c r="A36">
        <v>31</v>
      </c>
      <c r="B36" s="3" t="s">
        <v>49</v>
      </c>
      <c r="C36" s="24">
        <v>10.3</v>
      </c>
      <c r="D36" s="14"/>
      <c r="E36" s="6">
        <f t="shared" si="0"/>
        <v>426</v>
      </c>
      <c r="F36" s="24"/>
      <c r="G36" s="14"/>
      <c r="H36" s="6">
        <f t="shared" si="1"/>
        <v>0</v>
      </c>
      <c r="I36" s="21">
        <v>2.99</v>
      </c>
      <c r="J36" s="14"/>
      <c r="K36" s="4">
        <f t="shared" si="2"/>
        <v>238</v>
      </c>
      <c r="L36" s="21">
        <v>16.59</v>
      </c>
      <c r="M36" s="4">
        <f t="shared" si="3"/>
        <v>176</v>
      </c>
      <c r="N36" s="22"/>
      <c r="O36" s="4">
        <f t="shared" si="4"/>
        <v>0</v>
      </c>
      <c r="P36" s="21"/>
      <c r="Q36" s="4">
        <f t="shared" si="5"/>
        <v>0</v>
      </c>
      <c r="R36" s="9">
        <f t="shared" si="6"/>
        <v>840</v>
      </c>
    </row>
    <row r="37" spans="1:18" ht="12">
      <c r="A37">
        <v>32</v>
      </c>
      <c r="B37" s="3" t="s">
        <v>50</v>
      </c>
      <c r="C37" s="24">
        <v>11.2</v>
      </c>
      <c r="D37" s="14"/>
      <c r="E37" s="6">
        <f t="shared" si="0"/>
        <v>259</v>
      </c>
      <c r="F37" s="24"/>
      <c r="G37" s="14"/>
      <c r="H37" s="6">
        <f t="shared" si="1"/>
        <v>0</v>
      </c>
      <c r="I37" s="21">
        <v>2.41</v>
      </c>
      <c r="J37" s="14"/>
      <c r="K37" s="4">
        <f t="shared" si="2"/>
        <v>102</v>
      </c>
      <c r="L37" s="21">
        <v>12.19</v>
      </c>
      <c r="M37" s="4">
        <f t="shared" si="3"/>
        <v>100</v>
      </c>
      <c r="N37" s="22"/>
      <c r="O37" s="4">
        <f t="shared" si="4"/>
        <v>0</v>
      </c>
      <c r="P37" s="21"/>
      <c r="Q37" s="4">
        <f t="shared" si="5"/>
        <v>0</v>
      </c>
      <c r="R37" s="9">
        <f t="shared" si="6"/>
        <v>461</v>
      </c>
    </row>
    <row r="38" spans="1:18" ht="12">
      <c r="A38">
        <v>33</v>
      </c>
      <c r="B38" s="3" t="s">
        <v>91</v>
      </c>
      <c r="C38" s="24">
        <v>10</v>
      </c>
      <c r="D38" s="14"/>
      <c r="E38" s="6">
        <f t="shared" si="0"/>
        <v>489</v>
      </c>
      <c r="F38" s="24"/>
      <c r="G38" s="14"/>
      <c r="H38" s="6">
        <f t="shared" si="1"/>
        <v>0</v>
      </c>
      <c r="I38" s="21"/>
      <c r="J38" s="14"/>
      <c r="K38" s="4">
        <f t="shared" si="2"/>
        <v>0</v>
      </c>
      <c r="L38" s="21">
        <v>31.12</v>
      </c>
      <c r="M38" s="4">
        <f t="shared" si="3"/>
        <v>437</v>
      </c>
      <c r="N38" s="22"/>
      <c r="O38" s="4">
        <f t="shared" si="4"/>
        <v>0</v>
      </c>
      <c r="P38" s="21">
        <v>1.25</v>
      </c>
      <c r="Q38" s="4">
        <f t="shared" si="5"/>
        <v>564</v>
      </c>
      <c r="R38" s="9">
        <f t="shared" si="6"/>
        <v>1490</v>
      </c>
    </row>
    <row r="39" spans="1:18" ht="12">
      <c r="A39">
        <v>34</v>
      </c>
      <c r="B39" s="3" t="s">
        <v>92</v>
      </c>
      <c r="C39" s="24">
        <v>11.3</v>
      </c>
      <c r="D39" s="14"/>
      <c r="E39" s="6">
        <f t="shared" si="0"/>
        <v>243</v>
      </c>
      <c r="F39" s="24"/>
      <c r="G39" s="14"/>
      <c r="H39" s="6">
        <f t="shared" si="1"/>
        <v>0</v>
      </c>
      <c r="I39" s="21"/>
      <c r="J39" s="14"/>
      <c r="K39" s="4">
        <f t="shared" si="2"/>
        <v>0</v>
      </c>
      <c r="L39" s="21">
        <v>16.04</v>
      </c>
      <c r="M39" s="4">
        <f t="shared" si="3"/>
        <v>166</v>
      </c>
      <c r="N39" s="22"/>
      <c r="O39" s="4">
        <f t="shared" si="4"/>
        <v>0</v>
      </c>
      <c r="P39" s="21">
        <v>1.05</v>
      </c>
      <c r="Q39" s="4">
        <f t="shared" si="5"/>
        <v>348</v>
      </c>
      <c r="R39" s="9">
        <f t="shared" si="6"/>
        <v>757</v>
      </c>
    </row>
    <row r="40" spans="1:18" ht="12">
      <c r="A40">
        <v>35</v>
      </c>
      <c r="B40" s="3" t="s">
        <v>93</v>
      </c>
      <c r="C40" s="24">
        <v>11.3</v>
      </c>
      <c r="D40" s="14"/>
      <c r="E40" s="6">
        <f t="shared" si="0"/>
        <v>243</v>
      </c>
      <c r="F40" s="24"/>
      <c r="G40" s="14"/>
      <c r="H40" s="6">
        <f t="shared" si="1"/>
        <v>0</v>
      </c>
      <c r="I40" s="21"/>
      <c r="J40" s="14"/>
      <c r="K40" s="4">
        <f t="shared" si="2"/>
        <v>0</v>
      </c>
      <c r="L40" s="21">
        <v>22.25</v>
      </c>
      <c r="M40" s="4">
        <f t="shared" si="3"/>
        <v>276</v>
      </c>
      <c r="N40" s="22"/>
      <c r="O40" s="4">
        <f t="shared" si="4"/>
        <v>0</v>
      </c>
      <c r="P40" s="21">
        <v>1.1</v>
      </c>
      <c r="Q40" s="4">
        <f t="shared" si="5"/>
        <v>400</v>
      </c>
      <c r="R40" s="9">
        <f t="shared" si="6"/>
        <v>919</v>
      </c>
    </row>
    <row r="41" spans="2:18" ht="12">
      <c r="B41" s="3"/>
      <c r="C41" s="24"/>
      <c r="D41" s="14"/>
      <c r="E41" s="6">
        <f t="shared" si="0"/>
        <v>0</v>
      </c>
      <c r="F41" s="24"/>
      <c r="G41" s="14"/>
      <c r="H41" s="6">
        <f t="shared" si="1"/>
        <v>0</v>
      </c>
      <c r="I41" s="21"/>
      <c r="J41" s="14"/>
      <c r="K41" s="4">
        <f t="shared" si="2"/>
        <v>0</v>
      </c>
      <c r="L41" s="21"/>
      <c r="M41" s="4">
        <f t="shared" si="3"/>
        <v>0</v>
      </c>
      <c r="N41" s="22"/>
      <c r="O41" s="4">
        <f t="shared" si="4"/>
        <v>0</v>
      </c>
      <c r="P41" s="21"/>
      <c r="Q41" s="4">
        <f t="shared" si="5"/>
        <v>0</v>
      </c>
      <c r="R41" s="9">
        <f t="shared" si="6"/>
        <v>0</v>
      </c>
    </row>
    <row r="42" spans="2:18" ht="12">
      <c r="B42" s="3"/>
      <c r="C42" s="24"/>
      <c r="D42" s="14"/>
      <c r="E42" s="6">
        <f t="shared" si="0"/>
        <v>0</v>
      </c>
      <c r="F42" s="24"/>
      <c r="G42" s="14"/>
      <c r="H42" s="6">
        <f t="shared" si="1"/>
        <v>0</v>
      </c>
      <c r="I42" s="21"/>
      <c r="J42" s="14"/>
      <c r="K42" s="4">
        <f t="shared" si="2"/>
        <v>0</v>
      </c>
      <c r="L42" s="21"/>
      <c r="M42" s="4">
        <f t="shared" si="3"/>
        <v>0</v>
      </c>
      <c r="N42" s="22"/>
      <c r="O42" s="4">
        <f t="shared" si="4"/>
        <v>0</v>
      </c>
      <c r="P42" s="21"/>
      <c r="Q42" s="4">
        <f t="shared" si="5"/>
        <v>0</v>
      </c>
      <c r="R42" s="9">
        <f t="shared" si="6"/>
        <v>0</v>
      </c>
    </row>
    <row r="45" ht="12">
      <c r="B45" s="2"/>
    </row>
  </sheetData>
  <printOptions/>
  <pageMargins left="0.67" right="0.75" top="0.85" bottom="0.23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eht5"/>
  <dimension ref="A1:V45"/>
  <sheetViews>
    <sheetView tabSelected="1" zoomScale="125" zoomScaleNormal="125" workbookViewId="0" topLeftCell="A1">
      <pane xSplit="2" ySplit="4" topLeftCell="C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F22" sqref="E22:F22"/>
    </sheetView>
  </sheetViews>
  <sheetFormatPr defaultColWidth="11.421875" defaultRowHeight="12.75"/>
  <cols>
    <col min="1" max="1" width="2.421875" style="0" customWidth="1"/>
    <col min="2" max="2" width="30.140625" style="0" customWidth="1"/>
    <col min="3" max="3" width="5.7109375" style="0" customWidth="1"/>
    <col min="4" max="4" width="4.140625" style="0" customWidth="1"/>
    <col min="5" max="5" width="7.140625" style="0" customWidth="1"/>
    <col min="6" max="6" width="5.140625" style="0" customWidth="1"/>
    <col min="7" max="7" width="4.140625" style="0" customWidth="1"/>
    <col min="8" max="8" width="6.28125" style="0" customWidth="1"/>
    <col min="9" max="9" width="5.7109375" style="0" customWidth="1"/>
    <col min="10" max="10" width="4.140625" style="0" customWidth="1"/>
    <col min="11" max="11" width="6.7109375" style="0" customWidth="1"/>
    <col min="12" max="12" width="6.421875" style="0" customWidth="1"/>
    <col min="13" max="13" width="6.140625" style="0" customWidth="1"/>
    <col min="14" max="14" width="8.421875" style="0" customWidth="1"/>
    <col min="15" max="15" width="6.7109375" style="0" customWidth="1"/>
    <col min="16" max="16" width="6.421875" style="0" customWidth="1"/>
    <col min="17" max="17" width="7.00390625" style="0" customWidth="1"/>
    <col min="18" max="18" width="6.421875" style="0" customWidth="1"/>
    <col min="19" max="19" width="6.00390625" style="0" customWidth="1"/>
    <col min="20" max="20" width="6.7109375" style="0" customWidth="1"/>
    <col min="21" max="21" width="6.00390625" style="0" customWidth="1"/>
    <col min="22" max="22" width="8.28125" style="0" customWidth="1"/>
    <col min="23" max="16384" width="8.8515625" style="0" customWidth="1"/>
  </cols>
  <sheetData>
    <row r="1" spans="2:21" s="15" customFormat="1" ht="9.75">
      <c r="B1" s="19" t="s">
        <v>10</v>
      </c>
      <c r="E1" s="16">
        <v>46.3</v>
      </c>
      <c r="H1" s="16">
        <v>0.1798</v>
      </c>
      <c r="K1" s="16">
        <v>19.69</v>
      </c>
      <c r="M1" s="16">
        <v>58.13</v>
      </c>
      <c r="O1" s="17">
        <v>0.1115</v>
      </c>
      <c r="Q1" s="16">
        <v>1.856</v>
      </c>
      <c r="S1" s="16">
        <v>18.06</v>
      </c>
      <c r="U1" s="16">
        <v>14.3</v>
      </c>
    </row>
    <row r="2" spans="2:21" s="15" customFormat="1" ht="9.75">
      <c r="B2" s="20" t="s">
        <v>11</v>
      </c>
      <c r="E2" s="16">
        <v>14.15</v>
      </c>
      <c r="H2" s="16">
        <v>166</v>
      </c>
      <c r="K2" s="16">
        <v>18</v>
      </c>
      <c r="M2" s="16">
        <v>1.13</v>
      </c>
      <c r="O2" s="17">
        <v>201</v>
      </c>
      <c r="Q2" s="16">
        <v>58</v>
      </c>
      <c r="S2" s="16">
        <v>2.4</v>
      </c>
      <c r="U2" s="16">
        <v>5.9</v>
      </c>
    </row>
    <row r="3" spans="2:21" s="15" customFormat="1" ht="9.75">
      <c r="B3" s="20" t="s">
        <v>12</v>
      </c>
      <c r="E3" s="16">
        <v>1.73</v>
      </c>
      <c r="H3" s="16">
        <v>1.47</v>
      </c>
      <c r="K3" s="16">
        <v>1.85</v>
      </c>
      <c r="M3" s="16">
        <v>1.25</v>
      </c>
      <c r="O3" s="18">
        <v>1.98</v>
      </c>
      <c r="Q3" s="16">
        <v>1.36</v>
      </c>
      <c r="S3" s="16">
        <v>1.18</v>
      </c>
      <c r="U3" s="16">
        <v>1.06</v>
      </c>
    </row>
    <row r="4" spans="1:22" ht="12">
      <c r="A4" s="10"/>
      <c r="B4" s="5" t="s">
        <v>9</v>
      </c>
      <c r="C4" s="11" t="s">
        <v>77</v>
      </c>
      <c r="D4" s="11"/>
      <c r="E4" s="12"/>
      <c r="F4" s="11" t="s">
        <v>3</v>
      </c>
      <c r="G4" s="11"/>
      <c r="H4" s="11"/>
      <c r="I4" s="11" t="s">
        <v>78</v>
      </c>
      <c r="J4" s="11"/>
      <c r="K4" s="11"/>
      <c r="L4" s="11" t="s">
        <v>2</v>
      </c>
      <c r="M4" s="11"/>
      <c r="N4" s="11" t="s">
        <v>0</v>
      </c>
      <c r="O4" s="11"/>
      <c r="P4" s="11" t="s">
        <v>6</v>
      </c>
      <c r="Q4" s="11"/>
      <c r="R4" s="11" t="s">
        <v>8</v>
      </c>
      <c r="S4" s="11"/>
      <c r="T4" s="11" t="s">
        <v>7</v>
      </c>
      <c r="U4" s="11"/>
      <c r="V4" s="5" t="s">
        <v>76</v>
      </c>
    </row>
    <row r="5" spans="2:22" ht="12">
      <c r="B5" s="26" t="s">
        <v>21</v>
      </c>
      <c r="C5" s="24"/>
      <c r="D5" s="14"/>
      <c r="E5" s="6"/>
      <c r="F5" s="21"/>
      <c r="G5" s="14"/>
      <c r="H5" s="4"/>
      <c r="I5" s="24"/>
      <c r="J5" s="14"/>
      <c r="K5" s="6"/>
      <c r="L5" s="21"/>
      <c r="M5" s="4"/>
      <c r="N5" s="23"/>
      <c r="O5" s="4"/>
      <c r="P5" s="21"/>
      <c r="Q5" s="4"/>
      <c r="R5" s="21"/>
      <c r="S5" s="4"/>
      <c r="T5" s="21"/>
      <c r="U5" s="4"/>
      <c r="V5" s="9"/>
    </row>
    <row r="6" spans="1:22" ht="12">
      <c r="A6">
        <v>1</v>
      </c>
      <c r="B6" s="3" t="s">
        <v>84</v>
      </c>
      <c r="C6" s="24">
        <v>11</v>
      </c>
      <c r="D6" s="14"/>
      <c r="E6" s="6">
        <f aca="true" t="shared" si="0" ref="E6:E42">IF(N(C6)&gt;0,INT($E$1*POWER(($E$2-C6-0.24),$E$3)),0)</f>
        <v>293</v>
      </c>
      <c r="F6" s="21">
        <v>2.86</v>
      </c>
      <c r="G6" s="14"/>
      <c r="H6" s="4">
        <f aca="true" t="shared" si="1" ref="H6:H42">IF(N(F6)&gt;0,INT($H$1*POWER((100*F6-$H$2),$H$3)),0)</f>
        <v>204</v>
      </c>
      <c r="I6" s="24"/>
      <c r="J6" s="14"/>
      <c r="K6" s="6">
        <f aca="true" t="shared" si="2" ref="K6:K42">IF(N(I6)&gt;0,INT($K$1*POWER(($K$2-I6-0.24),$K$3)),0)</f>
        <v>0</v>
      </c>
      <c r="L6" s="21"/>
      <c r="M6" s="4">
        <f aca="true" t="shared" si="3" ref="M6:M42">IF(N(L6)&gt;0,INT($M$1*POWER((L6-$M$2),$M$3)),0)</f>
        <v>0</v>
      </c>
      <c r="N6" s="23"/>
      <c r="O6" s="4">
        <f aca="true" t="shared" si="4" ref="O6:O42">PointsLongDist(N6,$O$1,$O$2,$O$3)</f>
        <v>0</v>
      </c>
      <c r="P6" s="21"/>
      <c r="Q6" s="4">
        <f aca="true" t="shared" si="5" ref="Q6:Q42">IF(N(P6)&gt;0,INT($Q$1*POWER((100*P6-$Q$2),$Q$3)),0)</f>
        <v>0</v>
      </c>
      <c r="R6" s="21"/>
      <c r="S6" s="4">
        <f aca="true" t="shared" si="6" ref="S6:S42">IF(N(R6)&gt;0,INT($S$1*POWER((R6-$S$2),$S$3)),0)</f>
        <v>0</v>
      </c>
      <c r="T6" s="21">
        <v>22.76</v>
      </c>
      <c r="U6" s="4">
        <f aca="true" t="shared" si="7" ref="U6:U42">IF(N(T6)&gt;0,INT($U$1*POWER((T6-$U$2),$U$3)),0)</f>
        <v>285</v>
      </c>
      <c r="V6" s="9">
        <f aca="true" t="shared" si="8" ref="V6:V42">E6+H6+K6+M6+O6+Q6+S6+U6</f>
        <v>782</v>
      </c>
    </row>
    <row r="7" spans="1:22" ht="12">
      <c r="A7">
        <v>2</v>
      </c>
      <c r="B7" s="3" t="s">
        <v>85</v>
      </c>
      <c r="C7" s="24">
        <v>10.8</v>
      </c>
      <c r="D7" s="14"/>
      <c r="E7" s="6">
        <f t="shared" si="0"/>
        <v>329</v>
      </c>
      <c r="F7" s="21">
        <v>3.12</v>
      </c>
      <c r="G7" s="14"/>
      <c r="H7" s="4">
        <f t="shared" si="1"/>
        <v>273</v>
      </c>
      <c r="I7" s="24"/>
      <c r="J7" s="14"/>
      <c r="K7" s="6">
        <f t="shared" si="2"/>
        <v>0</v>
      </c>
      <c r="L7" s="21"/>
      <c r="M7" s="4">
        <f t="shared" si="3"/>
        <v>0</v>
      </c>
      <c r="N7" s="23"/>
      <c r="O7" s="4">
        <f t="shared" si="4"/>
        <v>0</v>
      </c>
      <c r="P7" s="21"/>
      <c r="Q7" s="4">
        <f t="shared" si="5"/>
        <v>0</v>
      </c>
      <c r="R7" s="21"/>
      <c r="S7" s="4">
        <f t="shared" si="6"/>
        <v>0</v>
      </c>
      <c r="T7" s="21">
        <v>24.35</v>
      </c>
      <c r="U7" s="4">
        <f t="shared" si="7"/>
        <v>314</v>
      </c>
      <c r="V7" s="9">
        <f t="shared" si="8"/>
        <v>916</v>
      </c>
    </row>
    <row r="8" spans="1:22" ht="12">
      <c r="A8">
        <v>3</v>
      </c>
      <c r="B8" s="3" t="s">
        <v>86</v>
      </c>
      <c r="C8" s="24">
        <v>10.2</v>
      </c>
      <c r="D8" s="14"/>
      <c r="E8" s="6">
        <f t="shared" si="0"/>
        <v>447</v>
      </c>
      <c r="F8" s="21">
        <v>3.29</v>
      </c>
      <c r="G8" s="14"/>
      <c r="H8" s="4">
        <f t="shared" si="1"/>
        <v>321</v>
      </c>
      <c r="I8" s="24"/>
      <c r="J8" s="14"/>
      <c r="K8" s="6">
        <f t="shared" si="2"/>
        <v>0</v>
      </c>
      <c r="L8" s="21"/>
      <c r="M8" s="4">
        <f t="shared" si="3"/>
        <v>0</v>
      </c>
      <c r="N8" s="23"/>
      <c r="O8" s="4">
        <f t="shared" si="4"/>
        <v>0</v>
      </c>
      <c r="P8" s="21"/>
      <c r="Q8" s="4">
        <f t="shared" si="5"/>
        <v>0</v>
      </c>
      <c r="R8" s="21"/>
      <c r="S8" s="4">
        <f t="shared" si="6"/>
        <v>0</v>
      </c>
      <c r="T8" s="21">
        <v>23.44</v>
      </c>
      <c r="U8" s="4">
        <f t="shared" si="7"/>
        <v>297</v>
      </c>
      <c r="V8" s="9">
        <f t="shared" si="8"/>
        <v>1065</v>
      </c>
    </row>
    <row r="9" spans="1:22" ht="12">
      <c r="A9">
        <v>4</v>
      </c>
      <c r="B9" s="3" t="s">
        <v>87</v>
      </c>
      <c r="C9" s="24">
        <v>10.6</v>
      </c>
      <c r="D9" s="14"/>
      <c r="E9" s="6">
        <f t="shared" si="0"/>
        <v>367</v>
      </c>
      <c r="F9" s="21">
        <v>3.46</v>
      </c>
      <c r="G9" s="14"/>
      <c r="H9" s="4">
        <f t="shared" si="1"/>
        <v>371</v>
      </c>
      <c r="I9" s="24"/>
      <c r="J9" s="14"/>
      <c r="K9" s="6">
        <f t="shared" si="2"/>
        <v>0</v>
      </c>
      <c r="L9" s="21"/>
      <c r="M9" s="4">
        <f t="shared" si="3"/>
        <v>0</v>
      </c>
      <c r="N9" s="23"/>
      <c r="O9" s="4">
        <f t="shared" si="4"/>
        <v>0</v>
      </c>
      <c r="P9" s="21"/>
      <c r="Q9" s="4">
        <f t="shared" si="5"/>
        <v>0</v>
      </c>
      <c r="R9" s="21"/>
      <c r="S9" s="4">
        <f t="shared" si="6"/>
        <v>0</v>
      </c>
      <c r="T9" s="21">
        <v>44.51</v>
      </c>
      <c r="U9" s="4">
        <f t="shared" si="7"/>
        <v>687</v>
      </c>
      <c r="V9" s="9">
        <f t="shared" si="8"/>
        <v>1425</v>
      </c>
    </row>
    <row r="10" spans="1:22" ht="12">
      <c r="A10">
        <v>5</v>
      </c>
      <c r="B10" s="3" t="s">
        <v>88</v>
      </c>
      <c r="C10" s="24">
        <v>10.1</v>
      </c>
      <c r="D10" s="14"/>
      <c r="E10" s="6">
        <f t="shared" si="0"/>
        <v>468</v>
      </c>
      <c r="F10" s="21">
        <v>3.72</v>
      </c>
      <c r="G10" s="14"/>
      <c r="H10" s="4">
        <f t="shared" si="1"/>
        <v>453</v>
      </c>
      <c r="I10" s="24"/>
      <c r="J10" s="14"/>
      <c r="K10" s="6">
        <f t="shared" si="2"/>
        <v>0</v>
      </c>
      <c r="L10" s="21"/>
      <c r="M10" s="4">
        <f t="shared" si="3"/>
        <v>0</v>
      </c>
      <c r="N10" s="23"/>
      <c r="O10" s="4">
        <f t="shared" si="4"/>
        <v>0</v>
      </c>
      <c r="P10" s="21"/>
      <c r="Q10" s="4">
        <f t="shared" si="5"/>
        <v>0</v>
      </c>
      <c r="R10" s="21"/>
      <c r="S10" s="4">
        <f t="shared" si="6"/>
        <v>0</v>
      </c>
      <c r="T10" s="21">
        <v>37.81</v>
      </c>
      <c r="U10" s="4">
        <f t="shared" si="7"/>
        <v>561</v>
      </c>
      <c r="V10" s="9">
        <f t="shared" si="8"/>
        <v>1482</v>
      </c>
    </row>
    <row r="11" spans="1:22" ht="12">
      <c r="A11">
        <v>6</v>
      </c>
      <c r="B11" s="3" t="s">
        <v>89</v>
      </c>
      <c r="C11" s="24">
        <v>10.6</v>
      </c>
      <c r="D11" s="14"/>
      <c r="E11" s="6">
        <f t="shared" si="0"/>
        <v>367</v>
      </c>
      <c r="F11" s="21">
        <v>0</v>
      </c>
      <c r="G11" s="14"/>
      <c r="H11" s="4">
        <f t="shared" si="1"/>
        <v>0</v>
      </c>
      <c r="I11" s="24"/>
      <c r="J11" s="14"/>
      <c r="K11" s="6">
        <f t="shared" si="2"/>
        <v>0</v>
      </c>
      <c r="L11" s="21"/>
      <c r="M11" s="4">
        <f t="shared" si="3"/>
        <v>0</v>
      </c>
      <c r="N11" s="23"/>
      <c r="O11" s="4">
        <f t="shared" si="4"/>
        <v>0</v>
      </c>
      <c r="P11" s="21"/>
      <c r="Q11" s="4">
        <f t="shared" si="5"/>
        <v>0</v>
      </c>
      <c r="R11" s="21"/>
      <c r="S11" s="4">
        <f t="shared" si="6"/>
        <v>0</v>
      </c>
      <c r="T11" s="21">
        <v>24.97</v>
      </c>
      <c r="U11" s="4">
        <f t="shared" si="7"/>
        <v>325</v>
      </c>
      <c r="V11" s="9">
        <f t="shared" si="8"/>
        <v>692</v>
      </c>
    </row>
    <row r="12" spans="1:22" ht="12">
      <c r="A12">
        <v>7</v>
      </c>
      <c r="B12" s="3" t="s">
        <v>22</v>
      </c>
      <c r="C12" s="24">
        <v>11.7</v>
      </c>
      <c r="D12" s="14"/>
      <c r="E12" s="6">
        <f t="shared" si="0"/>
        <v>182</v>
      </c>
      <c r="F12" s="21"/>
      <c r="G12" s="14"/>
      <c r="H12" s="4">
        <f t="shared" si="1"/>
        <v>0</v>
      </c>
      <c r="I12" s="24"/>
      <c r="J12" s="14"/>
      <c r="K12" s="6">
        <f t="shared" si="2"/>
        <v>0</v>
      </c>
      <c r="L12" s="21"/>
      <c r="M12" s="4">
        <f t="shared" si="3"/>
        <v>0</v>
      </c>
      <c r="N12" s="23"/>
      <c r="O12" s="4">
        <f t="shared" si="4"/>
        <v>0</v>
      </c>
      <c r="P12" s="21">
        <v>1.05</v>
      </c>
      <c r="Q12" s="4">
        <f t="shared" si="5"/>
        <v>348</v>
      </c>
      <c r="R12" s="21"/>
      <c r="S12" s="4">
        <f t="shared" si="6"/>
        <v>0</v>
      </c>
      <c r="T12" s="21">
        <v>24.65</v>
      </c>
      <c r="U12" s="4">
        <f t="shared" si="7"/>
        <v>319</v>
      </c>
      <c r="V12" s="9">
        <f t="shared" si="8"/>
        <v>849</v>
      </c>
    </row>
    <row r="13" spans="1:22" ht="12">
      <c r="A13">
        <v>8</v>
      </c>
      <c r="B13" s="3" t="s">
        <v>23</v>
      </c>
      <c r="C13" s="24">
        <v>10.1</v>
      </c>
      <c r="D13" s="14"/>
      <c r="E13" s="6">
        <f t="shared" si="0"/>
        <v>468</v>
      </c>
      <c r="F13" s="21"/>
      <c r="G13" s="14"/>
      <c r="H13" s="4">
        <f t="shared" si="1"/>
        <v>0</v>
      </c>
      <c r="I13" s="24"/>
      <c r="J13" s="14"/>
      <c r="K13" s="6">
        <f t="shared" si="2"/>
        <v>0</v>
      </c>
      <c r="L13" s="21"/>
      <c r="M13" s="4">
        <f t="shared" si="3"/>
        <v>0</v>
      </c>
      <c r="N13" s="23"/>
      <c r="O13" s="4">
        <f t="shared" si="4"/>
        <v>0</v>
      </c>
      <c r="P13" s="21">
        <v>1.25</v>
      </c>
      <c r="Q13" s="4">
        <f t="shared" si="5"/>
        <v>564</v>
      </c>
      <c r="R13" s="21"/>
      <c r="S13" s="4">
        <f t="shared" si="6"/>
        <v>0</v>
      </c>
      <c r="T13" s="21">
        <v>34.32</v>
      </c>
      <c r="U13" s="4">
        <f t="shared" si="7"/>
        <v>496</v>
      </c>
      <c r="V13" s="9">
        <f t="shared" si="8"/>
        <v>1528</v>
      </c>
    </row>
    <row r="14" spans="1:22" ht="12">
      <c r="A14">
        <v>9</v>
      </c>
      <c r="B14" s="3" t="s">
        <v>24</v>
      </c>
      <c r="C14" s="24">
        <v>12.2</v>
      </c>
      <c r="D14" s="14"/>
      <c r="E14" s="6">
        <f t="shared" si="0"/>
        <v>117</v>
      </c>
      <c r="F14" s="21"/>
      <c r="G14" s="14"/>
      <c r="H14" s="4">
        <f t="shared" si="1"/>
        <v>0</v>
      </c>
      <c r="I14" s="24"/>
      <c r="J14" s="14"/>
      <c r="K14" s="6">
        <f t="shared" si="2"/>
        <v>0</v>
      </c>
      <c r="L14" s="21"/>
      <c r="M14" s="4">
        <f t="shared" si="3"/>
        <v>0</v>
      </c>
      <c r="N14" s="23"/>
      <c r="O14" s="4">
        <f t="shared" si="4"/>
        <v>0</v>
      </c>
      <c r="P14" s="21">
        <v>1</v>
      </c>
      <c r="Q14" s="4">
        <f t="shared" si="5"/>
        <v>299</v>
      </c>
      <c r="R14" s="21"/>
      <c r="S14" s="4">
        <f t="shared" si="6"/>
        <v>0</v>
      </c>
      <c r="T14" s="21">
        <v>24.64</v>
      </c>
      <c r="U14" s="4">
        <f t="shared" si="7"/>
        <v>319</v>
      </c>
      <c r="V14" s="9">
        <f t="shared" si="8"/>
        <v>735</v>
      </c>
    </row>
    <row r="15" spans="1:22" ht="12">
      <c r="A15">
        <v>10</v>
      </c>
      <c r="B15" s="3" t="s">
        <v>25</v>
      </c>
      <c r="C15" s="24">
        <v>11</v>
      </c>
      <c r="D15" s="14"/>
      <c r="E15" s="6">
        <f t="shared" si="0"/>
        <v>293</v>
      </c>
      <c r="F15" s="21"/>
      <c r="G15" s="14"/>
      <c r="H15" s="4">
        <f t="shared" si="1"/>
        <v>0</v>
      </c>
      <c r="I15" s="24"/>
      <c r="J15" s="14"/>
      <c r="K15" s="6">
        <f t="shared" si="2"/>
        <v>0</v>
      </c>
      <c r="L15" s="21"/>
      <c r="M15" s="4">
        <f t="shared" si="3"/>
        <v>0</v>
      </c>
      <c r="N15" s="23"/>
      <c r="O15" s="4">
        <f t="shared" si="4"/>
        <v>0</v>
      </c>
      <c r="P15" s="21">
        <v>1</v>
      </c>
      <c r="Q15" s="4">
        <f t="shared" si="5"/>
        <v>299</v>
      </c>
      <c r="R15" s="21"/>
      <c r="S15" s="4">
        <f t="shared" si="6"/>
        <v>0</v>
      </c>
      <c r="T15" s="21">
        <v>27.06</v>
      </c>
      <c r="U15" s="4">
        <f t="shared" si="7"/>
        <v>363</v>
      </c>
      <c r="V15" s="9">
        <f t="shared" si="8"/>
        <v>955</v>
      </c>
    </row>
    <row r="16" spans="1:22" ht="12">
      <c r="A16">
        <v>11</v>
      </c>
      <c r="B16" s="3" t="s">
        <v>26</v>
      </c>
      <c r="C16" s="24">
        <v>11.3</v>
      </c>
      <c r="D16" s="14"/>
      <c r="E16" s="6">
        <f t="shared" si="0"/>
        <v>243</v>
      </c>
      <c r="F16" s="21"/>
      <c r="G16" s="14"/>
      <c r="H16" s="4">
        <f t="shared" si="1"/>
        <v>0</v>
      </c>
      <c r="I16" s="24"/>
      <c r="J16" s="14"/>
      <c r="K16" s="6">
        <f t="shared" si="2"/>
        <v>0</v>
      </c>
      <c r="L16" s="21"/>
      <c r="M16" s="4">
        <f t="shared" si="3"/>
        <v>0</v>
      </c>
      <c r="N16" s="23"/>
      <c r="O16" s="4">
        <f t="shared" si="4"/>
        <v>0</v>
      </c>
      <c r="P16" s="21">
        <v>1.05</v>
      </c>
      <c r="Q16" s="4">
        <f t="shared" si="5"/>
        <v>348</v>
      </c>
      <c r="R16" s="21"/>
      <c r="S16" s="4">
        <f t="shared" si="6"/>
        <v>0</v>
      </c>
      <c r="T16" s="21">
        <v>23.41</v>
      </c>
      <c r="U16" s="4">
        <f t="shared" si="7"/>
        <v>297</v>
      </c>
      <c r="V16" s="9">
        <f t="shared" si="8"/>
        <v>888</v>
      </c>
    </row>
    <row r="17" spans="1:22" ht="12">
      <c r="A17">
        <v>12</v>
      </c>
      <c r="B17" s="3" t="s">
        <v>27</v>
      </c>
      <c r="C17" s="24">
        <v>10.6</v>
      </c>
      <c r="D17" s="14"/>
      <c r="E17" s="6">
        <f t="shared" si="0"/>
        <v>367</v>
      </c>
      <c r="F17" s="21"/>
      <c r="G17" s="14"/>
      <c r="H17" s="4">
        <f t="shared" si="1"/>
        <v>0</v>
      </c>
      <c r="I17" s="24"/>
      <c r="J17" s="14"/>
      <c r="K17" s="6">
        <f t="shared" si="2"/>
        <v>0</v>
      </c>
      <c r="L17" s="21"/>
      <c r="M17" s="4">
        <f t="shared" si="3"/>
        <v>0</v>
      </c>
      <c r="N17" s="23"/>
      <c r="O17" s="4">
        <f>PointsLongDist(N17,$O$1,$O$2,$O$3)</f>
        <v>0</v>
      </c>
      <c r="P17" s="21">
        <v>1.05</v>
      </c>
      <c r="Q17" s="4">
        <f t="shared" si="5"/>
        <v>348</v>
      </c>
      <c r="R17" s="21"/>
      <c r="S17" s="4">
        <f t="shared" si="6"/>
        <v>0</v>
      </c>
      <c r="T17" s="21">
        <v>21.31</v>
      </c>
      <c r="U17" s="4">
        <f t="shared" si="7"/>
        <v>259</v>
      </c>
      <c r="V17" s="9">
        <f t="shared" si="8"/>
        <v>974</v>
      </c>
    </row>
    <row r="18" spans="1:22" ht="12">
      <c r="A18">
        <v>13</v>
      </c>
      <c r="B18" s="3" t="s">
        <v>28</v>
      </c>
      <c r="C18" s="24">
        <v>10.3</v>
      </c>
      <c r="D18" s="14"/>
      <c r="E18" s="6">
        <f t="shared" si="0"/>
        <v>426</v>
      </c>
      <c r="F18" s="21"/>
      <c r="G18" s="14"/>
      <c r="H18" s="4">
        <f t="shared" si="1"/>
        <v>0</v>
      </c>
      <c r="I18" s="24"/>
      <c r="J18" s="14"/>
      <c r="K18" s="6">
        <f t="shared" si="2"/>
        <v>0</v>
      </c>
      <c r="L18" s="21"/>
      <c r="M18" s="4">
        <f t="shared" si="3"/>
        <v>0</v>
      </c>
      <c r="N18" s="23"/>
      <c r="O18" s="4">
        <f t="shared" si="4"/>
        <v>0</v>
      </c>
      <c r="P18" s="21">
        <v>1.1</v>
      </c>
      <c r="Q18" s="4">
        <f t="shared" si="5"/>
        <v>400</v>
      </c>
      <c r="R18" s="21"/>
      <c r="S18" s="4">
        <f t="shared" si="6"/>
        <v>0</v>
      </c>
      <c r="T18" s="21">
        <v>24.4</v>
      </c>
      <c r="U18" s="4">
        <f t="shared" si="7"/>
        <v>315</v>
      </c>
      <c r="V18" s="9">
        <f t="shared" si="8"/>
        <v>1141</v>
      </c>
    </row>
    <row r="19" spans="1:22" ht="12">
      <c r="A19">
        <v>14</v>
      </c>
      <c r="B19" s="3" t="s">
        <v>29</v>
      </c>
      <c r="C19" s="24">
        <v>11.5</v>
      </c>
      <c r="D19" s="14"/>
      <c r="E19" s="6">
        <f t="shared" si="0"/>
        <v>212</v>
      </c>
      <c r="F19" s="21"/>
      <c r="G19" s="14"/>
      <c r="H19" s="4">
        <f t="shared" si="1"/>
        <v>0</v>
      </c>
      <c r="I19" s="24"/>
      <c r="J19" s="14"/>
      <c r="K19" s="6">
        <f t="shared" si="2"/>
        <v>0</v>
      </c>
      <c r="L19" s="21"/>
      <c r="M19" s="4">
        <f t="shared" si="3"/>
        <v>0</v>
      </c>
      <c r="N19" s="23"/>
      <c r="O19" s="4">
        <f t="shared" si="4"/>
        <v>0</v>
      </c>
      <c r="P19" s="21">
        <v>1.1</v>
      </c>
      <c r="Q19" s="4">
        <f t="shared" si="5"/>
        <v>400</v>
      </c>
      <c r="R19" s="21"/>
      <c r="S19" s="4">
        <f t="shared" si="6"/>
        <v>0</v>
      </c>
      <c r="T19" s="21">
        <v>16.53</v>
      </c>
      <c r="U19" s="4">
        <f t="shared" si="7"/>
        <v>175</v>
      </c>
      <c r="V19" s="9">
        <f t="shared" si="8"/>
        <v>787</v>
      </c>
    </row>
    <row r="20" spans="1:22" ht="12">
      <c r="A20">
        <v>15</v>
      </c>
      <c r="B20" s="3" t="s">
        <v>30</v>
      </c>
      <c r="C20" s="24">
        <v>9.6</v>
      </c>
      <c r="D20" s="14"/>
      <c r="E20" s="6">
        <f t="shared" si="0"/>
        <v>579</v>
      </c>
      <c r="F20" s="21"/>
      <c r="G20" s="14"/>
      <c r="H20" s="4">
        <f t="shared" si="1"/>
        <v>0</v>
      </c>
      <c r="I20" s="24"/>
      <c r="J20" s="14"/>
      <c r="K20" s="6">
        <f t="shared" si="2"/>
        <v>0</v>
      </c>
      <c r="L20" s="21"/>
      <c r="M20" s="4">
        <f t="shared" si="3"/>
        <v>0</v>
      </c>
      <c r="N20" s="23"/>
      <c r="O20" s="4">
        <f t="shared" si="4"/>
        <v>0</v>
      </c>
      <c r="P20" s="21">
        <v>1.35</v>
      </c>
      <c r="Q20" s="4">
        <f t="shared" si="5"/>
        <v>682</v>
      </c>
      <c r="R20" s="21"/>
      <c r="S20" s="4">
        <f t="shared" si="6"/>
        <v>0</v>
      </c>
      <c r="T20" s="21">
        <v>36.23</v>
      </c>
      <c r="U20" s="4">
        <f t="shared" si="7"/>
        <v>532</v>
      </c>
      <c r="V20" s="9">
        <f t="shared" si="8"/>
        <v>1793</v>
      </c>
    </row>
    <row r="21" spans="1:22" ht="12">
      <c r="A21">
        <v>16</v>
      </c>
      <c r="B21" s="3" t="s">
        <v>31</v>
      </c>
      <c r="C21" s="24">
        <v>10.1</v>
      </c>
      <c r="D21" s="14"/>
      <c r="E21" s="6">
        <f t="shared" si="0"/>
        <v>468</v>
      </c>
      <c r="F21" s="21"/>
      <c r="G21" s="14"/>
      <c r="H21" s="4">
        <f t="shared" si="1"/>
        <v>0</v>
      </c>
      <c r="I21" s="24"/>
      <c r="J21" s="14"/>
      <c r="K21" s="6">
        <f t="shared" si="2"/>
        <v>0</v>
      </c>
      <c r="L21" s="21"/>
      <c r="M21" s="4">
        <f t="shared" si="3"/>
        <v>0</v>
      </c>
      <c r="N21" s="23"/>
      <c r="O21" s="4">
        <f t="shared" si="4"/>
        <v>0</v>
      </c>
      <c r="P21" s="21">
        <v>1.15</v>
      </c>
      <c r="Q21" s="4">
        <f t="shared" si="5"/>
        <v>453</v>
      </c>
      <c r="R21" s="21"/>
      <c r="S21" s="4">
        <f t="shared" si="6"/>
        <v>0</v>
      </c>
      <c r="T21" s="21">
        <v>24.89</v>
      </c>
      <c r="U21" s="4">
        <f t="shared" si="7"/>
        <v>324</v>
      </c>
      <c r="V21" s="9">
        <f t="shared" si="8"/>
        <v>1245</v>
      </c>
    </row>
    <row r="22" spans="1:22" ht="12">
      <c r="A22">
        <v>17</v>
      </c>
      <c r="B22" s="3" t="s">
        <v>35</v>
      </c>
      <c r="C22" s="24">
        <v>10.3</v>
      </c>
      <c r="D22" s="14"/>
      <c r="E22" s="6">
        <f t="shared" si="0"/>
        <v>426</v>
      </c>
      <c r="F22" s="21"/>
      <c r="G22" s="14"/>
      <c r="H22" s="4">
        <f t="shared" si="1"/>
        <v>0</v>
      </c>
      <c r="I22" s="24"/>
      <c r="J22" s="14"/>
      <c r="K22" s="6">
        <f t="shared" si="2"/>
        <v>0</v>
      </c>
      <c r="L22" s="21"/>
      <c r="M22" s="4">
        <f t="shared" si="3"/>
        <v>0</v>
      </c>
      <c r="N22" s="23"/>
      <c r="O22" s="4">
        <f t="shared" si="4"/>
        <v>0</v>
      </c>
      <c r="P22" s="21">
        <v>1.1</v>
      </c>
      <c r="Q22" s="4">
        <f t="shared" si="5"/>
        <v>400</v>
      </c>
      <c r="R22" s="21"/>
      <c r="S22" s="4">
        <f t="shared" si="6"/>
        <v>0</v>
      </c>
      <c r="T22" s="21">
        <v>39.16</v>
      </c>
      <c r="U22" s="4">
        <f t="shared" si="7"/>
        <v>586</v>
      </c>
      <c r="V22" s="9">
        <f t="shared" si="8"/>
        <v>1412</v>
      </c>
    </row>
    <row r="23" spans="1:22" ht="12">
      <c r="A23">
        <v>18</v>
      </c>
      <c r="B23" s="3" t="s">
        <v>34</v>
      </c>
      <c r="C23" s="24">
        <v>10.3</v>
      </c>
      <c r="D23" s="14"/>
      <c r="E23" s="6">
        <f t="shared" si="0"/>
        <v>426</v>
      </c>
      <c r="F23" s="21"/>
      <c r="G23" s="14"/>
      <c r="H23" s="4">
        <f t="shared" si="1"/>
        <v>0</v>
      </c>
      <c r="I23" s="24"/>
      <c r="J23" s="14"/>
      <c r="K23" s="6">
        <f t="shared" si="2"/>
        <v>0</v>
      </c>
      <c r="L23" s="21"/>
      <c r="M23" s="4">
        <f t="shared" si="3"/>
        <v>0</v>
      </c>
      <c r="N23" s="23"/>
      <c r="O23" s="4">
        <f t="shared" si="4"/>
        <v>0</v>
      </c>
      <c r="P23" s="21">
        <v>1.1</v>
      </c>
      <c r="Q23" s="4">
        <f t="shared" si="5"/>
        <v>400</v>
      </c>
      <c r="R23" s="21"/>
      <c r="S23" s="4">
        <f t="shared" si="6"/>
        <v>0</v>
      </c>
      <c r="T23" s="21">
        <v>26.94</v>
      </c>
      <c r="U23" s="4">
        <f t="shared" si="7"/>
        <v>361</v>
      </c>
      <c r="V23" s="9">
        <f t="shared" si="8"/>
        <v>1187</v>
      </c>
    </row>
    <row r="24" spans="1:22" ht="12">
      <c r="A24">
        <v>19</v>
      </c>
      <c r="B24" s="3" t="s">
        <v>33</v>
      </c>
      <c r="C24" s="24">
        <v>10.4</v>
      </c>
      <c r="D24" s="14"/>
      <c r="E24" s="6">
        <f t="shared" si="0"/>
        <v>406</v>
      </c>
      <c r="F24" s="21"/>
      <c r="G24" s="14"/>
      <c r="H24" s="4">
        <f t="shared" si="1"/>
        <v>0</v>
      </c>
      <c r="I24" s="24"/>
      <c r="J24" s="14"/>
      <c r="K24" s="6">
        <f t="shared" si="2"/>
        <v>0</v>
      </c>
      <c r="L24" s="21"/>
      <c r="M24" s="4">
        <f t="shared" si="3"/>
        <v>0</v>
      </c>
      <c r="N24" s="23"/>
      <c r="O24" s="4">
        <f t="shared" si="4"/>
        <v>0</v>
      </c>
      <c r="P24" s="21">
        <v>1.1</v>
      </c>
      <c r="Q24" s="4">
        <f t="shared" si="5"/>
        <v>400</v>
      </c>
      <c r="R24" s="21"/>
      <c r="S24" s="4">
        <f t="shared" si="6"/>
        <v>0</v>
      </c>
      <c r="T24" s="21">
        <v>30.77</v>
      </c>
      <c r="U24" s="4">
        <f t="shared" si="7"/>
        <v>431</v>
      </c>
      <c r="V24" s="9">
        <f t="shared" si="8"/>
        <v>1237</v>
      </c>
    </row>
    <row r="25" spans="1:22" ht="12">
      <c r="A25">
        <v>20</v>
      </c>
      <c r="B25" s="3" t="s">
        <v>32</v>
      </c>
      <c r="C25" s="24">
        <v>10.8</v>
      </c>
      <c r="D25" s="14"/>
      <c r="E25" s="6">
        <f t="shared" si="0"/>
        <v>329</v>
      </c>
      <c r="F25" s="21"/>
      <c r="G25" s="14"/>
      <c r="H25" s="4">
        <f t="shared" si="1"/>
        <v>0</v>
      </c>
      <c r="I25" s="24"/>
      <c r="J25" s="14"/>
      <c r="K25" s="6">
        <f t="shared" si="2"/>
        <v>0</v>
      </c>
      <c r="L25" s="21"/>
      <c r="M25" s="4">
        <f t="shared" si="3"/>
        <v>0</v>
      </c>
      <c r="N25" s="23"/>
      <c r="O25" s="4">
        <f t="shared" si="4"/>
        <v>0</v>
      </c>
      <c r="P25" s="21">
        <v>1.15</v>
      </c>
      <c r="Q25" s="4">
        <f t="shared" si="5"/>
        <v>453</v>
      </c>
      <c r="R25" s="21"/>
      <c r="S25" s="4">
        <f t="shared" si="6"/>
        <v>0</v>
      </c>
      <c r="T25" s="21">
        <v>24.99</v>
      </c>
      <c r="U25" s="4">
        <f t="shared" si="7"/>
        <v>325</v>
      </c>
      <c r="V25" s="9">
        <f t="shared" si="8"/>
        <v>1107</v>
      </c>
    </row>
    <row r="26" spans="1:22" ht="12">
      <c r="A26">
        <v>21</v>
      </c>
      <c r="B26" s="3"/>
      <c r="C26" s="24"/>
      <c r="D26" s="14"/>
      <c r="E26" s="6">
        <f t="shared" si="0"/>
        <v>0</v>
      </c>
      <c r="F26" s="21"/>
      <c r="G26" s="14"/>
      <c r="H26" s="4">
        <f t="shared" si="1"/>
        <v>0</v>
      </c>
      <c r="I26" s="24"/>
      <c r="J26" s="14"/>
      <c r="K26" s="6">
        <f t="shared" si="2"/>
        <v>0</v>
      </c>
      <c r="L26" s="21"/>
      <c r="M26" s="4">
        <f t="shared" si="3"/>
        <v>0</v>
      </c>
      <c r="N26" s="23"/>
      <c r="O26" s="4">
        <f t="shared" si="4"/>
        <v>0</v>
      </c>
      <c r="P26" s="21"/>
      <c r="Q26" s="4">
        <f t="shared" si="5"/>
        <v>0</v>
      </c>
      <c r="R26" s="21"/>
      <c r="S26" s="4">
        <f t="shared" si="6"/>
        <v>0</v>
      </c>
      <c r="T26" s="21"/>
      <c r="U26" s="4">
        <f t="shared" si="7"/>
        <v>0</v>
      </c>
      <c r="V26" s="9">
        <f t="shared" si="8"/>
        <v>0</v>
      </c>
    </row>
    <row r="27" spans="1:22" ht="12">
      <c r="A27">
        <v>22</v>
      </c>
      <c r="B27" s="3"/>
      <c r="C27" s="24"/>
      <c r="D27" s="14"/>
      <c r="E27" s="6">
        <f t="shared" si="0"/>
        <v>0</v>
      </c>
      <c r="F27" s="21"/>
      <c r="G27" s="14"/>
      <c r="H27" s="4">
        <f t="shared" si="1"/>
        <v>0</v>
      </c>
      <c r="I27" s="24"/>
      <c r="J27" s="14"/>
      <c r="K27" s="6">
        <f t="shared" si="2"/>
        <v>0</v>
      </c>
      <c r="L27" s="21"/>
      <c r="M27" s="4">
        <f t="shared" si="3"/>
        <v>0</v>
      </c>
      <c r="N27" s="23"/>
      <c r="O27" s="4">
        <f t="shared" si="4"/>
        <v>0</v>
      </c>
      <c r="P27" s="21"/>
      <c r="Q27" s="4">
        <f t="shared" si="5"/>
        <v>0</v>
      </c>
      <c r="R27" s="21"/>
      <c r="S27" s="4">
        <f t="shared" si="6"/>
        <v>0</v>
      </c>
      <c r="T27" s="21"/>
      <c r="U27" s="4">
        <f t="shared" si="7"/>
        <v>0</v>
      </c>
      <c r="V27" s="9">
        <f t="shared" si="8"/>
        <v>0</v>
      </c>
    </row>
    <row r="28" spans="1:22" ht="12">
      <c r="A28">
        <v>23</v>
      </c>
      <c r="B28" s="3"/>
      <c r="C28" s="24"/>
      <c r="D28" s="14"/>
      <c r="E28" s="6">
        <f t="shared" si="0"/>
        <v>0</v>
      </c>
      <c r="F28" s="21"/>
      <c r="G28" s="14"/>
      <c r="H28" s="4">
        <f t="shared" si="1"/>
        <v>0</v>
      </c>
      <c r="I28" s="24"/>
      <c r="J28" s="14"/>
      <c r="K28" s="6">
        <f t="shared" si="2"/>
        <v>0</v>
      </c>
      <c r="L28" s="21"/>
      <c r="M28" s="4">
        <f t="shared" si="3"/>
        <v>0</v>
      </c>
      <c r="N28" s="23"/>
      <c r="O28" s="4">
        <f t="shared" si="4"/>
        <v>0</v>
      </c>
      <c r="P28" s="21"/>
      <c r="Q28" s="4">
        <f t="shared" si="5"/>
        <v>0</v>
      </c>
      <c r="R28" s="21"/>
      <c r="S28" s="4">
        <f t="shared" si="6"/>
        <v>0</v>
      </c>
      <c r="T28" s="21"/>
      <c r="U28" s="4">
        <f t="shared" si="7"/>
        <v>0</v>
      </c>
      <c r="V28" s="9">
        <f t="shared" si="8"/>
        <v>0</v>
      </c>
    </row>
    <row r="29" spans="1:22" ht="12">
      <c r="A29">
        <v>24</v>
      </c>
      <c r="B29" s="3"/>
      <c r="C29" s="24"/>
      <c r="D29" s="14"/>
      <c r="E29" s="6">
        <f t="shared" si="0"/>
        <v>0</v>
      </c>
      <c r="F29" s="21"/>
      <c r="G29" s="14"/>
      <c r="H29" s="4">
        <f t="shared" si="1"/>
        <v>0</v>
      </c>
      <c r="I29" s="24"/>
      <c r="J29" s="14"/>
      <c r="K29" s="6">
        <f t="shared" si="2"/>
        <v>0</v>
      </c>
      <c r="L29" s="21"/>
      <c r="M29" s="4">
        <f t="shared" si="3"/>
        <v>0</v>
      </c>
      <c r="N29" s="23"/>
      <c r="O29" s="4">
        <f t="shared" si="4"/>
        <v>0</v>
      </c>
      <c r="P29" s="21"/>
      <c r="Q29" s="4">
        <f t="shared" si="5"/>
        <v>0</v>
      </c>
      <c r="R29" s="21"/>
      <c r="S29" s="4">
        <f t="shared" si="6"/>
        <v>0</v>
      </c>
      <c r="T29" s="21"/>
      <c r="U29" s="4">
        <f t="shared" si="7"/>
        <v>0</v>
      </c>
      <c r="V29" s="9">
        <f t="shared" si="8"/>
        <v>0</v>
      </c>
    </row>
    <row r="30" spans="1:22" ht="12">
      <c r="A30">
        <v>25</v>
      </c>
      <c r="B30" s="3"/>
      <c r="C30" s="24"/>
      <c r="D30" s="14"/>
      <c r="E30" s="6">
        <f t="shared" si="0"/>
        <v>0</v>
      </c>
      <c r="F30" s="21"/>
      <c r="G30" s="14"/>
      <c r="H30" s="4">
        <f t="shared" si="1"/>
        <v>0</v>
      </c>
      <c r="I30" s="24"/>
      <c r="J30" s="14"/>
      <c r="K30" s="6">
        <f t="shared" si="2"/>
        <v>0</v>
      </c>
      <c r="L30" s="21"/>
      <c r="M30" s="4">
        <f t="shared" si="3"/>
        <v>0</v>
      </c>
      <c r="N30" s="23"/>
      <c r="O30" s="4">
        <f t="shared" si="4"/>
        <v>0</v>
      </c>
      <c r="P30" s="21"/>
      <c r="Q30" s="4">
        <f t="shared" si="5"/>
        <v>0</v>
      </c>
      <c r="R30" s="21"/>
      <c r="S30" s="4">
        <f t="shared" si="6"/>
        <v>0</v>
      </c>
      <c r="T30" s="21"/>
      <c r="U30" s="4">
        <f t="shared" si="7"/>
        <v>0</v>
      </c>
      <c r="V30" s="9">
        <f t="shared" si="8"/>
        <v>0</v>
      </c>
    </row>
    <row r="31" spans="1:22" ht="12">
      <c r="A31">
        <v>26</v>
      </c>
      <c r="B31" s="3"/>
      <c r="C31" s="24"/>
      <c r="D31" s="14"/>
      <c r="E31" s="6">
        <f t="shared" si="0"/>
        <v>0</v>
      </c>
      <c r="F31" s="21"/>
      <c r="G31" s="14"/>
      <c r="H31" s="4">
        <f t="shared" si="1"/>
        <v>0</v>
      </c>
      <c r="I31" s="24"/>
      <c r="J31" s="14"/>
      <c r="K31" s="6">
        <f t="shared" si="2"/>
        <v>0</v>
      </c>
      <c r="L31" s="21"/>
      <c r="M31" s="4">
        <f>IF(N(L31)&gt;0,INT($M$1*POWER((L31-$M$2),$M$3)),0)</f>
        <v>0</v>
      </c>
      <c r="N31" s="23"/>
      <c r="O31" s="4">
        <f t="shared" si="4"/>
        <v>0</v>
      </c>
      <c r="P31" s="21"/>
      <c r="Q31" s="4">
        <f t="shared" si="5"/>
        <v>0</v>
      </c>
      <c r="R31" s="21"/>
      <c r="S31" s="4">
        <f t="shared" si="6"/>
        <v>0</v>
      </c>
      <c r="T31" s="21"/>
      <c r="U31" s="4">
        <f t="shared" si="7"/>
        <v>0</v>
      </c>
      <c r="V31" s="9">
        <f t="shared" si="8"/>
        <v>0</v>
      </c>
    </row>
    <row r="32" spans="1:22" ht="12">
      <c r="A32">
        <v>27</v>
      </c>
      <c r="B32" s="3"/>
      <c r="C32" s="24"/>
      <c r="D32" s="14"/>
      <c r="E32" s="6">
        <f t="shared" si="0"/>
        <v>0</v>
      </c>
      <c r="F32" s="21"/>
      <c r="G32" s="14"/>
      <c r="H32" s="4">
        <f t="shared" si="1"/>
        <v>0</v>
      </c>
      <c r="I32" s="24"/>
      <c r="J32" s="14"/>
      <c r="K32" s="6">
        <f t="shared" si="2"/>
        <v>0</v>
      </c>
      <c r="L32" s="21"/>
      <c r="M32" s="4">
        <f t="shared" si="3"/>
        <v>0</v>
      </c>
      <c r="N32" s="23"/>
      <c r="O32" s="4">
        <f t="shared" si="4"/>
        <v>0</v>
      </c>
      <c r="P32" s="21"/>
      <c r="Q32" s="4">
        <f t="shared" si="5"/>
        <v>0</v>
      </c>
      <c r="R32" s="21"/>
      <c r="S32" s="4">
        <f t="shared" si="6"/>
        <v>0</v>
      </c>
      <c r="T32" s="21"/>
      <c r="U32" s="4">
        <f t="shared" si="7"/>
        <v>0</v>
      </c>
      <c r="V32" s="9">
        <f t="shared" si="8"/>
        <v>0</v>
      </c>
    </row>
    <row r="33" spans="1:22" ht="12">
      <c r="A33">
        <v>28</v>
      </c>
      <c r="B33" s="3"/>
      <c r="C33" s="24"/>
      <c r="D33" s="14"/>
      <c r="E33" s="6">
        <f t="shared" si="0"/>
        <v>0</v>
      </c>
      <c r="F33" s="21"/>
      <c r="G33" s="14"/>
      <c r="H33" s="4">
        <f t="shared" si="1"/>
        <v>0</v>
      </c>
      <c r="I33" s="24"/>
      <c r="J33" s="14"/>
      <c r="K33" s="6">
        <f t="shared" si="2"/>
        <v>0</v>
      </c>
      <c r="L33" s="21"/>
      <c r="M33" s="4">
        <f t="shared" si="3"/>
        <v>0</v>
      </c>
      <c r="N33" s="23"/>
      <c r="O33" s="4">
        <f t="shared" si="4"/>
        <v>0</v>
      </c>
      <c r="P33" s="21"/>
      <c r="Q33" s="4">
        <f t="shared" si="5"/>
        <v>0</v>
      </c>
      <c r="R33" s="21"/>
      <c r="S33" s="4">
        <f t="shared" si="6"/>
        <v>0</v>
      </c>
      <c r="T33" s="21"/>
      <c r="U33" s="4">
        <f t="shared" si="7"/>
        <v>0</v>
      </c>
      <c r="V33" s="9">
        <f t="shared" si="8"/>
        <v>0</v>
      </c>
    </row>
    <row r="34" spans="1:22" ht="12">
      <c r="A34">
        <v>29</v>
      </c>
      <c r="B34" s="3"/>
      <c r="C34" s="24"/>
      <c r="D34" s="14"/>
      <c r="E34" s="6">
        <f t="shared" si="0"/>
        <v>0</v>
      </c>
      <c r="F34" s="21"/>
      <c r="G34" s="14"/>
      <c r="H34" s="4">
        <f t="shared" si="1"/>
        <v>0</v>
      </c>
      <c r="I34" s="24"/>
      <c r="J34" s="14"/>
      <c r="K34" s="6">
        <f t="shared" si="2"/>
        <v>0</v>
      </c>
      <c r="L34" s="21"/>
      <c r="M34" s="4">
        <f t="shared" si="3"/>
        <v>0</v>
      </c>
      <c r="N34" s="23"/>
      <c r="O34" s="4">
        <f t="shared" si="4"/>
        <v>0</v>
      </c>
      <c r="P34" s="21"/>
      <c r="Q34" s="4">
        <f t="shared" si="5"/>
        <v>0</v>
      </c>
      <c r="R34" s="21"/>
      <c r="S34" s="4">
        <f t="shared" si="6"/>
        <v>0</v>
      </c>
      <c r="T34" s="21"/>
      <c r="U34" s="4">
        <f t="shared" si="7"/>
        <v>0</v>
      </c>
      <c r="V34" s="9">
        <f t="shared" si="8"/>
        <v>0</v>
      </c>
    </row>
    <row r="35" spans="1:22" ht="12">
      <c r="A35">
        <v>30</v>
      </c>
      <c r="B35" s="3"/>
      <c r="C35" s="24"/>
      <c r="D35" s="14"/>
      <c r="E35" s="6">
        <f t="shared" si="0"/>
        <v>0</v>
      </c>
      <c r="F35" s="21"/>
      <c r="G35" s="14"/>
      <c r="H35" s="4">
        <f t="shared" si="1"/>
        <v>0</v>
      </c>
      <c r="I35" s="24"/>
      <c r="J35" s="14"/>
      <c r="K35" s="6">
        <f t="shared" si="2"/>
        <v>0</v>
      </c>
      <c r="L35" s="21"/>
      <c r="M35" s="4">
        <f t="shared" si="3"/>
        <v>0</v>
      </c>
      <c r="N35" s="23"/>
      <c r="O35" s="4">
        <f t="shared" si="4"/>
        <v>0</v>
      </c>
      <c r="P35" s="21"/>
      <c r="Q35" s="4">
        <f t="shared" si="5"/>
        <v>0</v>
      </c>
      <c r="R35" s="21"/>
      <c r="S35" s="4">
        <f t="shared" si="6"/>
        <v>0</v>
      </c>
      <c r="T35" s="21"/>
      <c r="U35" s="4">
        <f t="shared" si="7"/>
        <v>0</v>
      </c>
      <c r="V35" s="9">
        <f t="shared" si="8"/>
        <v>0</v>
      </c>
    </row>
    <row r="36" spans="1:22" ht="12">
      <c r="A36">
        <v>31</v>
      </c>
      <c r="B36" s="3"/>
      <c r="C36" s="24"/>
      <c r="D36" s="14"/>
      <c r="E36" s="6">
        <f t="shared" si="0"/>
        <v>0</v>
      </c>
      <c r="F36" s="21"/>
      <c r="G36" s="14"/>
      <c r="H36" s="4">
        <f t="shared" si="1"/>
        <v>0</v>
      </c>
      <c r="I36" s="24"/>
      <c r="J36" s="14"/>
      <c r="K36" s="6">
        <f t="shared" si="2"/>
        <v>0</v>
      </c>
      <c r="L36" s="21"/>
      <c r="M36" s="4">
        <f t="shared" si="3"/>
        <v>0</v>
      </c>
      <c r="N36" s="23"/>
      <c r="O36" s="4">
        <f t="shared" si="4"/>
        <v>0</v>
      </c>
      <c r="P36" s="21"/>
      <c r="Q36" s="4">
        <f t="shared" si="5"/>
        <v>0</v>
      </c>
      <c r="R36" s="21"/>
      <c r="S36" s="4">
        <f t="shared" si="6"/>
        <v>0</v>
      </c>
      <c r="T36" s="21"/>
      <c r="U36" s="4">
        <f t="shared" si="7"/>
        <v>0</v>
      </c>
      <c r="V36" s="9">
        <f t="shared" si="8"/>
        <v>0</v>
      </c>
    </row>
    <row r="37" spans="1:22" ht="12">
      <c r="A37">
        <v>32</v>
      </c>
      <c r="B37" s="3"/>
      <c r="C37" s="24"/>
      <c r="D37" s="14"/>
      <c r="E37" s="6">
        <f t="shared" si="0"/>
        <v>0</v>
      </c>
      <c r="F37" s="21"/>
      <c r="G37" s="14"/>
      <c r="H37" s="4">
        <f t="shared" si="1"/>
        <v>0</v>
      </c>
      <c r="I37" s="24"/>
      <c r="J37" s="14"/>
      <c r="K37" s="6">
        <f t="shared" si="2"/>
        <v>0</v>
      </c>
      <c r="L37" s="21"/>
      <c r="M37" s="4">
        <f t="shared" si="3"/>
        <v>0</v>
      </c>
      <c r="N37" s="23"/>
      <c r="O37" s="4">
        <f t="shared" si="4"/>
        <v>0</v>
      </c>
      <c r="P37" s="21"/>
      <c r="Q37" s="4">
        <f t="shared" si="5"/>
        <v>0</v>
      </c>
      <c r="R37" s="21"/>
      <c r="S37" s="4">
        <f t="shared" si="6"/>
        <v>0</v>
      </c>
      <c r="T37" s="21"/>
      <c r="U37" s="4">
        <f t="shared" si="7"/>
        <v>0</v>
      </c>
      <c r="V37" s="9">
        <f t="shared" si="8"/>
        <v>0</v>
      </c>
    </row>
    <row r="38" spans="1:22" ht="12">
      <c r="A38">
        <v>33</v>
      </c>
      <c r="B38" s="3"/>
      <c r="C38" s="24"/>
      <c r="D38" s="14"/>
      <c r="E38" s="6">
        <f t="shared" si="0"/>
        <v>0</v>
      </c>
      <c r="F38" s="21"/>
      <c r="G38" s="14"/>
      <c r="H38" s="4">
        <f t="shared" si="1"/>
        <v>0</v>
      </c>
      <c r="I38" s="24"/>
      <c r="J38" s="14"/>
      <c r="K38" s="6">
        <f t="shared" si="2"/>
        <v>0</v>
      </c>
      <c r="L38" s="21"/>
      <c r="M38" s="4">
        <f t="shared" si="3"/>
        <v>0</v>
      </c>
      <c r="N38" s="23"/>
      <c r="O38" s="4">
        <f t="shared" si="4"/>
        <v>0</v>
      </c>
      <c r="P38" s="21"/>
      <c r="Q38" s="4">
        <f t="shared" si="5"/>
        <v>0</v>
      </c>
      <c r="R38" s="21"/>
      <c r="S38" s="4">
        <f t="shared" si="6"/>
        <v>0</v>
      </c>
      <c r="T38" s="21"/>
      <c r="U38" s="4">
        <f t="shared" si="7"/>
        <v>0</v>
      </c>
      <c r="V38" s="9">
        <f t="shared" si="8"/>
        <v>0</v>
      </c>
    </row>
    <row r="39" spans="1:22" ht="12">
      <c r="A39">
        <v>34</v>
      </c>
      <c r="B39" s="3"/>
      <c r="C39" s="24"/>
      <c r="D39" s="14"/>
      <c r="E39" s="6">
        <f t="shared" si="0"/>
        <v>0</v>
      </c>
      <c r="F39" s="21"/>
      <c r="G39" s="14"/>
      <c r="H39" s="4">
        <f t="shared" si="1"/>
        <v>0</v>
      </c>
      <c r="I39" s="24"/>
      <c r="J39" s="14"/>
      <c r="K39" s="6">
        <f t="shared" si="2"/>
        <v>0</v>
      </c>
      <c r="L39" s="21"/>
      <c r="M39" s="4">
        <f t="shared" si="3"/>
        <v>0</v>
      </c>
      <c r="N39" s="23"/>
      <c r="O39" s="4">
        <f t="shared" si="4"/>
        <v>0</v>
      </c>
      <c r="P39" s="21"/>
      <c r="Q39" s="4">
        <f t="shared" si="5"/>
        <v>0</v>
      </c>
      <c r="R39" s="21"/>
      <c r="S39" s="4">
        <f t="shared" si="6"/>
        <v>0</v>
      </c>
      <c r="T39" s="21"/>
      <c r="U39" s="4">
        <f t="shared" si="7"/>
        <v>0</v>
      </c>
      <c r="V39" s="9">
        <f t="shared" si="8"/>
        <v>0</v>
      </c>
    </row>
    <row r="40" spans="1:22" ht="12">
      <c r="A40">
        <v>35</v>
      </c>
      <c r="B40" s="3"/>
      <c r="C40" s="24"/>
      <c r="D40" s="14"/>
      <c r="E40" s="6">
        <f t="shared" si="0"/>
        <v>0</v>
      </c>
      <c r="F40" s="21"/>
      <c r="G40" s="14"/>
      <c r="H40" s="4">
        <f t="shared" si="1"/>
        <v>0</v>
      </c>
      <c r="I40" s="24"/>
      <c r="J40" s="14"/>
      <c r="K40" s="6">
        <f t="shared" si="2"/>
        <v>0</v>
      </c>
      <c r="L40" s="21"/>
      <c r="M40" s="4">
        <f t="shared" si="3"/>
        <v>0</v>
      </c>
      <c r="N40" s="23"/>
      <c r="O40" s="4">
        <f t="shared" si="4"/>
        <v>0</v>
      </c>
      <c r="P40" s="21"/>
      <c r="Q40" s="4">
        <f t="shared" si="5"/>
        <v>0</v>
      </c>
      <c r="R40" s="21"/>
      <c r="S40" s="4">
        <f t="shared" si="6"/>
        <v>0</v>
      </c>
      <c r="T40" s="21"/>
      <c r="U40" s="4">
        <f t="shared" si="7"/>
        <v>0</v>
      </c>
      <c r="V40" s="9">
        <f t="shared" si="8"/>
        <v>0</v>
      </c>
    </row>
    <row r="41" spans="1:22" ht="12">
      <c r="A41">
        <v>36</v>
      </c>
      <c r="B41" s="3"/>
      <c r="C41" s="24"/>
      <c r="D41" s="14"/>
      <c r="E41" s="6">
        <f t="shared" si="0"/>
        <v>0</v>
      </c>
      <c r="F41" s="21"/>
      <c r="G41" s="14"/>
      <c r="H41" s="4">
        <f t="shared" si="1"/>
        <v>0</v>
      </c>
      <c r="I41" s="24"/>
      <c r="J41" s="14"/>
      <c r="K41" s="6">
        <f t="shared" si="2"/>
        <v>0</v>
      </c>
      <c r="L41" s="21"/>
      <c r="M41" s="4">
        <f t="shared" si="3"/>
        <v>0</v>
      </c>
      <c r="N41" s="23"/>
      <c r="O41" s="4">
        <f t="shared" si="4"/>
        <v>0</v>
      </c>
      <c r="P41" s="21"/>
      <c r="Q41" s="4">
        <f t="shared" si="5"/>
        <v>0</v>
      </c>
      <c r="R41" s="21"/>
      <c r="S41" s="4">
        <f t="shared" si="6"/>
        <v>0</v>
      </c>
      <c r="T41" s="21"/>
      <c r="U41" s="4">
        <f t="shared" si="7"/>
        <v>0</v>
      </c>
      <c r="V41" s="9">
        <f t="shared" si="8"/>
        <v>0</v>
      </c>
    </row>
    <row r="42" spans="2:22" ht="12">
      <c r="B42" s="3"/>
      <c r="C42" s="24"/>
      <c r="D42" s="14"/>
      <c r="E42" s="6">
        <f t="shared" si="0"/>
        <v>0</v>
      </c>
      <c r="F42" s="21"/>
      <c r="G42" s="14"/>
      <c r="H42" s="4">
        <f t="shared" si="1"/>
        <v>0</v>
      </c>
      <c r="I42" s="24"/>
      <c r="J42" s="14"/>
      <c r="K42" s="6">
        <f t="shared" si="2"/>
        <v>0</v>
      </c>
      <c r="L42" s="21"/>
      <c r="M42" s="4">
        <f t="shared" si="3"/>
        <v>0</v>
      </c>
      <c r="N42" s="23"/>
      <c r="O42" s="4">
        <f t="shared" si="4"/>
        <v>0</v>
      </c>
      <c r="P42" s="21"/>
      <c r="Q42" s="4">
        <f t="shared" si="5"/>
        <v>0</v>
      </c>
      <c r="R42" s="21"/>
      <c r="S42" s="4">
        <f t="shared" si="6"/>
        <v>0</v>
      </c>
      <c r="T42" s="21"/>
      <c r="U42" s="4">
        <f t="shared" si="7"/>
        <v>0</v>
      </c>
      <c r="V42" s="9">
        <f t="shared" si="8"/>
        <v>0</v>
      </c>
    </row>
    <row r="45" ht="12">
      <c r="B45" s="2"/>
    </row>
  </sheetData>
  <printOptions/>
  <pageMargins left="0.75" right="0.75" top="0.84" bottom="0.26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Kergejõustikuliit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 Endjärv</dc:creator>
  <cp:keywords/>
  <dc:description/>
  <cp:lastModifiedBy>Anton Kaljula</cp:lastModifiedBy>
  <cp:lastPrinted>2011-09-21T12:06:52Z</cp:lastPrinted>
  <dcterms:created xsi:type="dcterms:W3CDTF">2010-02-01T11:32:41Z</dcterms:created>
  <dcterms:modified xsi:type="dcterms:W3CDTF">2010-06-14T11:27:21Z</dcterms:modified>
  <cp:category/>
  <cp:version/>
  <cp:contentType/>
  <cp:contentStatus/>
</cp:coreProperties>
</file>